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9405"/>
  </bookViews>
  <sheets>
    <sheet name="Spring" sheetId="1" r:id="rId1"/>
    <sheet name="Summer" sheetId="2" r:id="rId2"/>
    <sheet name="tally" sheetId="3" r:id="rId3"/>
  </sheets>
  <definedNames>
    <definedName name="_xlnm.Print_Area" localSheetId="0">Spring!$A$1:$I$280</definedName>
  </definedNames>
  <calcPr calcId="114210"/>
</workbook>
</file>

<file path=xl/calcChain.xml><?xml version="1.0" encoding="utf-8"?>
<calcChain xmlns="http://schemas.openxmlformats.org/spreadsheetml/2006/main">
  <c r="D2" i="1"/>
  <c r="E2"/>
  <c r="F2"/>
  <c r="G2"/>
  <c r="H2"/>
  <c r="I2"/>
  <c r="C25"/>
  <c r="D25"/>
  <c r="E25"/>
  <c r="F25"/>
  <c r="G25"/>
  <c r="H25"/>
  <c r="I25"/>
  <c r="C48"/>
  <c r="D48"/>
  <c r="E48"/>
  <c r="F48"/>
  <c r="G48"/>
  <c r="H48"/>
  <c r="I48"/>
  <c r="C71"/>
  <c r="D71"/>
  <c r="E71"/>
  <c r="F71"/>
  <c r="G71"/>
  <c r="H71"/>
  <c r="I71"/>
  <c r="C94"/>
  <c r="D94"/>
  <c r="E94"/>
  <c r="F94"/>
  <c r="G94"/>
  <c r="H94"/>
  <c r="I94"/>
  <c r="C119"/>
  <c r="D119"/>
  <c r="E119"/>
  <c r="F119"/>
  <c r="G119"/>
  <c r="H119"/>
  <c r="I119"/>
  <c r="C142"/>
  <c r="D142"/>
  <c r="E142"/>
  <c r="F142"/>
  <c r="G142"/>
  <c r="H142"/>
  <c r="I142"/>
  <c r="C165"/>
  <c r="D165"/>
  <c r="E165"/>
  <c r="F165"/>
  <c r="G165"/>
  <c r="H165"/>
  <c r="I165"/>
  <c r="C188"/>
  <c r="D188"/>
  <c r="E188"/>
  <c r="F188"/>
  <c r="G188"/>
  <c r="H188"/>
  <c r="I188"/>
  <c r="C211"/>
  <c r="D211"/>
  <c r="E211"/>
  <c r="F211"/>
  <c r="G211"/>
  <c r="H211"/>
  <c r="I211"/>
  <c r="C234"/>
  <c r="D234"/>
  <c r="E234"/>
  <c r="F234"/>
  <c r="G234"/>
  <c r="H234"/>
  <c r="I234"/>
  <c r="C257"/>
  <c r="D257"/>
  <c r="E257"/>
  <c r="F257"/>
  <c r="G257"/>
  <c r="H257"/>
  <c r="I257"/>
  <c r="M27" i="3"/>
  <c r="Q27"/>
  <c r="M6"/>
  <c r="Q6"/>
  <c r="T27"/>
  <c r="J27" i="2"/>
  <c r="J54"/>
  <c r="J81"/>
  <c r="J108"/>
  <c r="J135"/>
  <c r="N214"/>
  <c r="D27" i="3"/>
  <c r="F27"/>
  <c r="G27"/>
  <c r="H27"/>
  <c r="P27"/>
  <c r="R27"/>
  <c r="L27"/>
  <c r="N27"/>
  <c r="J27"/>
  <c r="A26"/>
  <c r="M25"/>
  <c r="Q25"/>
  <c r="T25"/>
  <c r="J25" i="2"/>
  <c r="J52"/>
  <c r="J79"/>
  <c r="J106"/>
  <c r="J133"/>
  <c r="N212"/>
  <c r="D25" i="3"/>
  <c r="F25"/>
  <c r="G25"/>
  <c r="H25"/>
  <c r="P25"/>
  <c r="R25"/>
  <c r="L25"/>
  <c r="N25"/>
  <c r="J25"/>
  <c r="A24"/>
  <c r="M23"/>
  <c r="Q23"/>
  <c r="T23"/>
  <c r="J23" i="2"/>
  <c r="J50"/>
  <c r="J77"/>
  <c r="J104"/>
  <c r="J131"/>
  <c r="J184"/>
  <c r="N210"/>
  <c r="D23" i="3"/>
  <c r="E23"/>
  <c r="F23"/>
  <c r="G23"/>
  <c r="H23"/>
  <c r="P23"/>
  <c r="R23"/>
  <c r="L23"/>
  <c r="N23"/>
  <c r="J23"/>
  <c r="A22"/>
  <c r="M21"/>
  <c r="Q21"/>
  <c r="T21"/>
  <c r="J21" i="2"/>
  <c r="J48"/>
  <c r="J75"/>
  <c r="J102"/>
  <c r="J129"/>
  <c r="J156"/>
  <c r="J182"/>
  <c r="N208"/>
  <c r="D21" i="3"/>
  <c r="F21"/>
  <c r="G21"/>
  <c r="H21"/>
  <c r="P21"/>
  <c r="R21"/>
  <c r="L21"/>
  <c r="N21"/>
  <c r="J21"/>
  <c r="A20"/>
  <c r="M19"/>
  <c r="Q19"/>
  <c r="T19"/>
  <c r="J19" i="2"/>
  <c r="J46"/>
  <c r="J73"/>
  <c r="J100"/>
  <c r="J127"/>
  <c r="J154"/>
  <c r="J180"/>
  <c r="N206"/>
  <c r="D19" i="3"/>
  <c r="E19"/>
  <c r="F19"/>
  <c r="G19"/>
  <c r="H19"/>
  <c r="P19"/>
  <c r="R19"/>
  <c r="L19"/>
  <c r="N19"/>
  <c r="J19"/>
  <c r="A18"/>
  <c r="M17"/>
  <c r="Q17"/>
  <c r="T17"/>
  <c r="J17" i="2"/>
  <c r="J44"/>
  <c r="J71"/>
  <c r="J178"/>
  <c r="J204"/>
  <c r="N204"/>
  <c r="D17" i="3"/>
  <c r="E17"/>
  <c r="F17"/>
  <c r="G17"/>
  <c r="H17"/>
  <c r="P17"/>
  <c r="R17"/>
  <c r="L17"/>
  <c r="N17"/>
  <c r="D16"/>
  <c r="E16"/>
  <c r="F16"/>
  <c r="G16"/>
  <c r="H16"/>
  <c r="J17"/>
  <c r="P16"/>
  <c r="L16"/>
  <c r="M16"/>
  <c r="Q16"/>
  <c r="R16"/>
  <c r="N16"/>
  <c r="A15"/>
  <c r="M14"/>
  <c r="Q14"/>
  <c r="T14"/>
  <c r="J13" i="2"/>
  <c r="J40"/>
  <c r="J67"/>
  <c r="J94"/>
  <c r="J121"/>
  <c r="J148"/>
  <c r="J175"/>
  <c r="J201"/>
  <c r="N201"/>
  <c r="D14" i="3"/>
  <c r="E14"/>
  <c r="F14"/>
  <c r="G14"/>
  <c r="H14"/>
  <c r="P14"/>
  <c r="R14"/>
  <c r="L14"/>
  <c r="N14"/>
  <c r="J14"/>
  <c r="A13"/>
  <c r="M12"/>
  <c r="Q12"/>
  <c r="T12"/>
  <c r="J11" i="2"/>
  <c r="J38"/>
  <c r="J65"/>
  <c r="J91"/>
  <c r="J119"/>
  <c r="J146"/>
  <c r="J173"/>
  <c r="J199"/>
  <c r="N199"/>
  <c r="D12" i="3"/>
  <c r="E12"/>
  <c r="F12"/>
  <c r="G12"/>
  <c r="H12"/>
  <c r="P12"/>
  <c r="R12"/>
  <c r="L12"/>
  <c r="N12"/>
  <c r="D11"/>
  <c r="E11"/>
  <c r="F11"/>
  <c r="G11"/>
  <c r="H11"/>
  <c r="J12"/>
  <c r="P11"/>
  <c r="L11"/>
  <c r="M11"/>
  <c r="Q11"/>
  <c r="R11"/>
  <c r="N11"/>
  <c r="A10"/>
  <c r="M9"/>
  <c r="Q9"/>
  <c r="T9"/>
  <c r="J7" i="2"/>
  <c r="J35"/>
  <c r="J62"/>
  <c r="J88"/>
  <c r="J116"/>
  <c r="J143"/>
  <c r="J196"/>
  <c r="N196"/>
  <c r="D9" i="3"/>
  <c r="E9"/>
  <c r="F9"/>
  <c r="G9"/>
  <c r="H9"/>
  <c r="P9"/>
  <c r="R9"/>
  <c r="L9"/>
  <c r="N9"/>
  <c r="D8"/>
  <c r="E8"/>
  <c r="F8"/>
  <c r="G8"/>
  <c r="H8"/>
  <c r="J9"/>
  <c r="P8"/>
  <c r="M8"/>
  <c r="Q8"/>
  <c r="R8"/>
  <c r="L8"/>
  <c r="N8"/>
  <c r="A7"/>
  <c r="J5" i="2"/>
  <c r="J32"/>
  <c r="J59"/>
  <c r="J86"/>
  <c r="J113"/>
  <c r="J193"/>
  <c r="N193"/>
  <c r="D6" i="3"/>
  <c r="E6"/>
  <c r="F6"/>
  <c r="G6"/>
  <c r="H6"/>
  <c r="P6"/>
  <c r="R6"/>
  <c r="L6"/>
  <c r="N6"/>
  <c r="D5"/>
  <c r="E5"/>
  <c r="F5"/>
  <c r="G5"/>
  <c r="H5"/>
  <c r="J6"/>
  <c r="P5"/>
  <c r="L5"/>
  <c r="M5"/>
  <c r="Q5"/>
  <c r="R5"/>
  <c r="N5"/>
  <c r="F4"/>
  <c r="L4"/>
  <c r="G4"/>
  <c r="E4"/>
  <c r="D4"/>
  <c r="A4"/>
  <c r="P3"/>
  <c r="D2" i="2"/>
  <c r="E2"/>
  <c r="F2"/>
  <c r="G2"/>
  <c r="H2"/>
  <c r="I2"/>
  <c r="C29"/>
  <c r="D29"/>
  <c r="E29"/>
  <c r="F29"/>
  <c r="G29"/>
  <c r="H29"/>
  <c r="I29"/>
  <c r="C56"/>
  <c r="D56"/>
  <c r="E56"/>
  <c r="F56"/>
  <c r="G56"/>
  <c r="H56"/>
  <c r="I56"/>
  <c r="C83"/>
  <c r="D83"/>
  <c r="E83"/>
  <c r="F83"/>
  <c r="G83"/>
  <c r="H83"/>
  <c r="I83"/>
  <c r="C110"/>
  <c r="D110"/>
  <c r="E110"/>
  <c r="F110"/>
  <c r="G110"/>
  <c r="H110"/>
  <c r="I110"/>
  <c r="C137"/>
  <c r="D137"/>
  <c r="E137"/>
  <c r="F137"/>
  <c r="G137"/>
  <c r="H137"/>
  <c r="I137"/>
  <c r="C164"/>
  <c r="D164"/>
  <c r="E164"/>
  <c r="F164"/>
  <c r="G164"/>
  <c r="H164"/>
  <c r="I164"/>
  <c r="C190"/>
  <c r="D190"/>
  <c r="E190"/>
  <c r="F190"/>
  <c r="G190"/>
  <c r="H190"/>
  <c r="I190"/>
  <c r="C216"/>
  <c r="D216"/>
  <c r="E216"/>
  <c r="F216"/>
  <c r="G216"/>
  <c r="H216"/>
  <c r="I216"/>
  <c r="C242"/>
  <c r="D242"/>
  <c r="E242"/>
  <c r="F242"/>
  <c r="G242"/>
  <c r="H242"/>
  <c r="I242"/>
  <c r="C268"/>
  <c r="D268"/>
  <c r="E268"/>
  <c r="F268"/>
  <c r="G268"/>
  <c r="H268"/>
  <c r="I268"/>
  <c r="C294"/>
  <c r="D294"/>
  <c r="E294"/>
  <c r="F294"/>
  <c r="G294"/>
  <c r="H294"/>
  <c r="I294"/>
  <c r="C320"/>
  <c r="D320"/>
  <c r="E320"/>
  <c r="F320"/>
  <c r="G320"/>
  <c r="H320"/>
  <c r="I320"/>
  <c r="P214"/>
  <c r="R214"/>
  <c r="K27"/>
  <c r="L27"/>
  <c r="K54"/>
  <c r="L54"/>
  <c r="K81"/>
  <c r="L81"/>
  <c r="L108"/>
  <c r="L135"/>
  <c r="L162"/>
  <c r="L188"/>
  <c r="L214"/>
  <c r="M214"/>
  <c r="P212"/>
  <c r="R212"/>
  <c r="K25"/>
  <c r="L25"/>
  <c r="K52"/>
  <c r="L52"/>
  <c r="K79"/>
  <c r="L79"/>
  <c r="L106"/>
  <c r="L133"/>
  <c r="L160"/>
  <c r="L186"/>
  <c r="L212"/>
  <c r="M212"/>
  <c r="P210"/>
  <c r="R210"/>
  <c r="L23"/>
  <c r="L50"/>
  <c r="L77"/>
  <c r="L104"/>
  <c r="L131"/>
  <c r="L158"/>
  <c r="L184"/>
  <c r="L210"/>
  <c r="M210"/>
  <c r="P208"/>
  <c r="R208"/>
  <c r="K21"/>
  <c r="L21"/>
  <c r="K48"/>
  <c r="L48"/>
  <c r="K75"/>
  <c r="L75"/>
  <c r="K102"/>
  <c r="L102"/>
  <c r="K129"/>
  <c r="L129"/>
  <c r="K156"/>
  <c r="L156"/>
  <c r="L182"/>
  <c r="L208"/>
  <c r="M208"/>
  <c r="P206"/>
  <c r="R206"/>
  <c r="K19"/>
  <c r="L19"/>
  <c r="K46"/>
  <c r="L46"/>
  <c r="K73"/>
  <c r="L73"/>
  <c r="K100"/>
  <c r="L100"/>
  <c r="K127"/>
  <c r="L127"/>
  <c r="K154"/>
  <c r="L154"/>
  <c r="K180"/>
  <c r="L180"/>
  <c r="L206"/>
  <c r="M206"/>
  <c r="P204"/>
  <c r="R204"/>
  <c r="K17"/>
  <c r="L17"/>
  <c r="K44"/>
  <c r="L44"/>
  <c r="K71"/>
  <c r="L71"/>
  <c r="K178"/>
  <c r="L178"/>
  <c r="L204"/>
  <c r="M204"/>
  <c r="P203"/>
  <c r="R203"/>
  <c r="P201"/>
  <c r="R201"/>
  <c r="K13"/>
  <c r="L13"/>
  <c r="K40"/>
  <c r="L40"/>
  <c r="K67"/>
  <c r="L67"/>
  <c r="K94"/>
  <c r="L94"/>
  <c r="K121"/>
  <c r="L121"/>
  <c r="K148"/>
  <c r="L148"/>
  <c r="K175"/>
  <c r="L175"/>
  <c r="L201"/>
  <c r="M201"/>
  <c r="P199"/>
  <c r="R199"/>
  <c r="K11"/>
  <c r="L11"/>
  <c r="K38"/>
  <c r="L38"/>
  <c r="K65"/>
  <c r="L65"/>
  <c r="K91"/>
  <c r="L91"/>
  <c r="K119"/>
  <c r="L119"/>
  <c r="L146"/>
  <c r="L173"/>
  <c r="L199"/>
  <c r="M199"/>
  <c r="P198"/>
  <c r="R198"/>
  <c r="P196"/>
  <c r="R196"/>
  <c r="K7"/>
  <c r="L7"/>
  <c r="K35"/>
  <c r="L35"/>
  <c r="K62"/>
  <c r="L62"/>
  <c r="K88"/>
  <c r="L88"/>
  <c r="K116"/>
  <c r="L116"/>
  <c r="L143"/>
  <c r="L170"/>
  <c r="L196"/>
  <c r="M196"/>
  <c r="P195"/>
  <c r="R195"/>
  <c r="P193"/>
  <c r="R193"/>
  <c r="K5"/>
  <c r="L5"/>
  <c r="K32"/>
  <c r="L32"/>
  <c r="K59"/>
  <c r="L59"/>
  <c r="K86"/>
  <c r="L86"/>
  <c r="K113"/>
  <c r="L113"/>
  <c r="K140"/>
  <c r="L140"/>
  <c r="K167"/>
  <c r="L167"/>
  <c r="L193"/>
  <c r="M193"/>
  <c r="P192"/>
  <c r="R192"/>
  <c r="J125"/>
  <c r="L125"/>
  <c r="J98"/>
</calcChain>
</file>

<file path=xl/sharedStrings.xml><?xml version="1.0" encoding="utf-8"?>
<sst xmlns="http://schemas.openxmlformats.org/spreadsheetml/2006/main" count="3191" uniqueCount="228">
  <si>
    <t>Week 1</t>
  </si>
  <si>
    <t>Sunday</t>
  </si>
  <si>
    <t>Monday</t>
  </si>
  <si>
    <t>Tuesday</t>
  </si>
  <si>
    <t>Wednesday</t>
  </si>
  <si>
    <t>Thursday</t>
  </si>
  <si>
    <t>Friday</t>
  </si>
  <si>
    <t>Saturday</t>
  </si>
  <si>
    <t>Senior Platinum</t>
  </si>
  <si>
    <t>AM</t>
  </si>
  <si>
    <t>8:00-10:00 (G)</t>
  </si>
  <si>
    <t>D</t>
  </si>
  <si>
    <t>PM</t>
  </si>
  <si>
    <t>Banquet</t>
  </si>
  <si>
    <t>4:30-6:00 (G)</t>
  </si>
  <si>
    <t>Senior Gold</t>
  </si>
  <si>
    <t>10:00-11:30 (G)</t>
  </si>
  <si>
    <t>6:00-7:30 (G)</t>
  </si>
  <si>
    <t>Junior Gold</t>
  </si>
  <si>
    <t>Age Group Platinum</t>
  </si>
  <si>
    <t>8:30-10:00 (M)</t>
  </si>
  <si>
    <t>5:00-6:30 (W)</t>
  </si>
  <si>
    <t>6:00-7:30 (W)</t>
  </si>
  <si>
    <t>Age Group Gold</t>
  </si>
  <si>
    <t>6:30-8:00 (W)</t>
  </si>
  <si>
    <t>Age Group Silver</t>
  </si>
  <si>
    <t>TRYOUTS</t>
  </si>
  <si>
    <t>Age Group Bronze</t>
  </si>
  <si>
    <t>Golden 8's</t>
  </si>
  <si>
    <t>5:00-6:00 (W)</t>
  </si>
  <si>
    <t>11:30-12:30 (M)</t>
  </si>
  <si>
    <t>Silver 8's</t>
  </si>
  <si>
    <t>Week 2</t>
  </si>
  <si>
    <t>3:30-4:30 (G)</t>
  </si>
  <si>
    <t>4:30-6:30 (G)</t>
  </si>
  <si>
    <t>5:30-6:30 (G)</t>
  </si>
  <si>
    <t>6:30-8:00 (G)</t>
  </si>
  <si>
    <t>11:30-1:30 (G)</t>
  </si>
  <si>
    <t>1:30-3:00 (G)</t>
  </si>
  <si>
    <t>9:00-10:00 (W)</t>
  </si>
  <si>
    <t>7:30-8:30 (M)</t>
  </si>
  <si>
    <t>10:00-11:00 (W)</t>
  </si>
  <si>
    <t>11:00-12:00 (W)</t>
  </si>
  <si>
    <t>6:00-7:00 (W)</t>
  </si>
  <si>
    <t>12:00-1:00 (W)</t>
  </si>
  <si>
    <t>Week 3</t>
  </si>
  <si>
    <t>SWAT Meet</t>
  </si>
  <si>
    <t>4:00-5:30  (G)</t>
  </si>
  <si>
    <t>4:00-5:30  (W)</t>
  </si>
  <si>
    <t>5:00-7:00 (W)</t>
  </si>
  <si>
    <t>5:30-7:00 (W)</t>
  </si>
  <si>
    <t>7:00-8:30 (W)</t>
  </si>
  <si>
    <t>7:00-8:00 (W)</t>
  </si>
  <si>
    <t>12:30-1:30 (M)</t>
  </si>
  <si>
    <t>5:00-6:15 (H)</t>
  </si>
  <si>
    <t>Silver 8's</t>
  </si>
  <si>
    <t>6:15-7:15 (H)</t>
  </si>
  <si>
    <t>Week 4</t>
  </si>
  <si>
    <t>or</t>
  </si>
  <si>
    <t>5:00-7:00 (M)</t>
  </si>
  <si>
    <t>7:00-8:30 (M)</t>
  </si>
  <si>
    <t>5:00-6:00 (M)</t>
  </si>
  <si>
    <t>6:00-7:00 (M)</t>
  </si>
  <si>
    <t>Week 5</t>
  </si>
  <si>
    <t>Senior Platinum</t>
  </si>
  <si>
    <t>x</t>
  </si>
  <si>
    <t>8:30-10:00 (W)</t>
  </si>
  <si>
    <t>WEST Meet</t>
  </si>
  <si>
    <t>10:00-11:30 (W)</t>
  </si>
  <si>
    <t>11:30-1:00 (W)</t>
  </si>
  <si>
    <t>1:00-2:00 (W)</t>
  </si>
  <si>
    <t>1:00-2:00 (M)</t>
  </si>
  <si>
    <t>2:00-3:00 (W)</t>
  </si>
  <si>
    <t>2:00-3:00 (M)</t>
  </si>
  <si>
    <t>3:00-4:00 (W)</t>
  </si>
  <si>
    <t>Week 6</t>
  </si>
  <si>
    <t>3:30-5:00 (H)</t>
  </si>
  <si>
    <t>4:00-5:30 (G)</t>
  </si>
  <si>
    <t>10:00-12:00 (G)</t>
  </si>
  <si>
    <t>4:00-5:30 (W)</t>
  </si>
  <si>
    <t>8:30-10:30 (M)</t>
  </si>
  <si>
    <t>10:30-12:00 (M)</t>
  </si>
  <si>
    <t>12:15 -1:30 (W)</t>
  </si>
  <si>
    <t>5:00-6:15 (M)</t>
  </si>
  <si>
    <t>1:30-2:30 (W)</t>
  </si>
  <si>
    <t>7:00-8:00 (M)</t>
  </si>
  <si>
    <t>6:15-7:15 (M)</t>
  </si>
  <si>
    <t>1:00-2:15(M)</t>
  </si>
  <si>
    <t>5:00-6:15 (W)</t>
  </si>
  <si>
    <t>2:15-3:15 (M)</t>
  </si>
  <si>
    <t>6:15-7:15 (W)</t>
  </si>
  <si>
    <t>Week 7</t>
  </si>
  <si>
    <t>6:30-7:30 (W)</t>
  </si>
  <si>
    <t>12:15-1:30 (W)</t>
  </si>
  <si>
    <t>Week 8</t>
  </si>
  <si>
    <t>BDSC Meet</t>
  </si>
  <si>
    <t>6:30-8:30 (G)</t>
  </si>
  <si>
    <t>6:30-7:30 (M)</t>
  </si>
  <si>
    <t>7:30-8:30 (W)</t>
  </si>
  <si>
    <t>4:30-5:30 (W)</t>
  </si>
  <si>
    <t>5:30-6:30 (W)</t>
  </si>
  <si>
    <t>Week 9</t>
  </si>
  <si>
    <t>12:00-1:30 (M)</t>
  </si>
  <si>
    <t>Week 10</t>
  </si>
  <si>
    <t>MFSC Meet</t>
  </si>
  <si>
    <t>5:00-6:30 (M)</t>
  </si>
  <si>
    <t>Week 11</t>
  </si>
  <si>
    <t>SHOR Meet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</si>
  <si>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</si>
  <si>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</si>
  <si>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</si>
  <si>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</si>
  <si>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</si>
  <si>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</si>
  <si>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</si>
  <si>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</si>
  <si>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</si>
  <si>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7:00-9:00 (WP)</t>
  </si>
  <si>
    <t>@ WSAC</t>
  </si>
  <si>
    <t>3:30-5:30 (G)</t>
  </si>
  <si>
    <t>Junior Platinum</t>
  </si>
  <si>
    <t>9:00-11:00 (WP)</t>
  </si>
  <si>
    <t>5:30-7:00 (G)</t>
  </si>
  <si>
    <t>Senior Training</t>
  </si>
  <si>
    <t>8:30-10:00 (WP)</t>
  </si>
  <si>
    <t>7:00-9:00 (G)</t>
  </si>
  <si>
    <t>10:00-11:30 (WP)</t>
  </si>
  <si>
    <t>9:00-10:30 (G)</t>
  </si>
  <si>
    <t>8:00-9:30 (G)</t>
  </si>
  <si>
    <t>LAKE FOREST MEET</t>
  </si>
  <si>
    <t>4:00-5:00 (G)</t>
  </si>
  <si>
    <t>4:30-5:30 (G)</t>
  </si>
  <si>
    <t>Rec Plex</t>
  </si>
  <si>
    <t>5:00-6:00 (G)</t>
  </si>
  <si>
    <t>9:30-10:30 (G)</t>
  </si>
  <si>
    <t>3:00-4:00 (G)</t>
  </si>
  <si>
    <t>9:00-10:30 (W)</t>
  </si>
  <si>
    <t>10:30-11:30(W)</t>
  </si>
  <si>
    <t>WGLO</t>
  </si>
  <si>
    <t>WSAC</t>
  </si>
  <si>
    <t>qualifiers</t>
  </si>
  <si>
    <t>PX3</t>
  </si>
  <si>
    <t>Meet</t>
  </si>
  <si>
    <t>Wauk South HS</t>
  </si>
  <si>
    <t>SPEEDOS</t>
  </si>
  <si>
    <t>X</t>
  </si>
  <si>
    <t>Univ Minn Minneapolis</t>
  </si>
  <si>
    <t>Silver State</t>
  </si>
  <si>
    <t>Senior Platinum</t>
  </si>
  <si>
    <t>Junior Platinum  &amp; Senior Gold State</t>
  </si>
  <si>
    <t>Senior Gold Non-State</t>
  </si>
  <si>
    <t>9:00-10:30 (WP)</t>
  </si>
  <si>
    <t>Junior Gold &amp; Sr Training</t>
  </si>
  <si>
    <t>12&amp; U  State Qualifiers</t>
  </si>
  <si>
    <t>8:30-9:30 (WP)</t>
  </si>
  <si>
    <t>8:00-9:00 (G)</t>
  </si>
  <si>
    <t>WI 12&amp;U</t>
  </si>
  <si>
    <t>State</t>
  </si>
  <si>
    <t>AGP &amp; AGG Non State</t>
  </si>
  <si>
    <t>10:00-11:00 (WP)</t>
  </si>
  <si>
    <t>9:00-10:00 (G)</t>
  </si>
  <si>
    <t>State WSAC</t>
  </si>
  <si>
    <t>Total LC13</t>
  </si>
  <si>
    <t>9:00-11:00 (G)</t>
  </si>
  <si>
    <t>WI 13&amp;O</t>
  </si>
  <si>
    <t>Sum LC13</t>
  </si>
  <si>
    <t>Spring LC13</t>
  </si>
  <si>
    <t>swim/drlnd</t>
  </si>
  <si>
    <t>ADD Meets</t>
  </si>
  <si>
    <t>9:00-10:00 (WP)</t>
  </si>
  <si>
    <t>8:00-9:00 (WP)</t>
  </si>
  <si>
    <t>WI 12&amp;U</t>
  </si>
  <si>
    <t>12 &amp; U Zone Qualifiers</t>
  </si>
  <si>
    <t>7:30-9:00 (G)</t>
  </si>
  <si>
    <t>8:00-9:30 (WP)</t>
  </si>
  <si>
    <t>Central</t>
  </si>
  <si>
    <t>Zones</t>
  </si>
  <si>
    <t>Topeka, KS</t>
  </si>
  <si>
    <t>AGP &amp; AGG Non  Zones</t>
  </si>
  <si>
    <t>9:30-10:30 (WP)</t>
  </si>
  <si>
    <t>10:30-11:30 (WP)</t>
  </si>
  <si>
    <t>Week 21</t>
  </si>
  <si>
    <t>US Junior</t>
  </si>
  <si>
    <t>Nationals</t>
  </si>
  <si>
    <t>Irvine, CA</t>
  </si>
  <si>
    <t>`</t>
  </si>
  <si>
    <t>za</t>
  </si>
  <si>
    <t>1```````````</t>
  </si>
  <si>
    <t>w/ meets</t>
  </si>
  <si>
    <t>total LC13</t>
  </si>
  <si>
    <t>total LC11</t>
  </si>
  <si>
    <t>separated</t>
  </si>
  <si>
    <t>combined</t>
  </si>
  <si>
    <t>2013 v 2011</t>
  </si>
  <si>
    <t>@ RecPlex</t>
  </si>
  <si>
    <t>@Men Fall HS</t>
  </si>
  <si>
    <t>PX3 Invite @</t>
  </si>
  <si>
    <t>RexPlex</t>
  </si>
  <si>
    <t>MFSC Meet @</t>
  </si>
  <si>
    <t>Men Fall HS</t>
  </si>
  <si>
    <t>10:00-11:00 (M)</t>
  </si>
  <si>
    <t>11:00-12:00 (M)</t>
  </si>
  <si>
    <t>AT CONCLUSION</t>
  </si>
  <si>
    <t>OF SWIM AM</t>
  </si>
  <si>
    <t>TRYOUTS (M)</t>
  </si>
  <si>
    <t>5:00-6:30 (H)</t>
  </si>
  <si>
    <t>6:30-8:00 (H)</t>
  </si>
  <si>
    <t>8:00-9:30 (M)</t>
  </si>
  <si>
    <t>9:30-11:00 (M)</t>
  </si>
  <si>
    <t>11:00-12:30 (M)</t>
  </si>
  <si>
    <t>12:30-2:00 (M)</t>
  </si>
  <si>
    <t>12:30 (M)</t>
  </si>
  <si>
    <t xml:space="preserve"> </t>
  </si>
  <si>
    <t>10:30-11:30 (M)</t>
  </si>
  <si>
    <t>Senior</t>
  </si>
  <si>
    <t>Training</t>
  </si>
  <si>
    <t>2:00-3:30 (M)</t>
  </si>
  <si>
    <t>1:30-2:30 (M)</t>
  </si>
  <si>
    <t>@ Greenfield</t>
  </si>
  <si>
    <t>8:30-10:30 (W)</t>
  </si>
  <si>
    <t>10:30-12:30 (W)</t>
  </si>
  <si>
    <t>4:30-6:30 (M)</t>
  </si>
  <si>
    <t>6:30-8:00 (M)</t>
  </si>
  <si>
    <t>2:30-3:30 (W)</t>
  </si>
  <si>
    <t>3:30-4:30 (W)</t>
  </si>
  <si>
    <t>4:00-6:00  (G)</t>
  </si>
  <si>
    <t>If you are NOT on spring break this week: SRP can attend evening SRG/JG, AGP can attend evening AGG, AGS can attend later AGB and G8's can attend later S8's practices.  However, if you ARE on spring break: ATTEND THE PRACTICE SCHEDULED FOR YOUR GROUP to avoid overcrowding of the evening practices. Pool space is very limited this week.</t>
  </si>
  <si>
    <t>6:30-8:30 (W)</t>
  </si>
</sst>
</file>

<file path=xl/styles.xml><?xml version="1.0" encoding="utf-8"?>
<styleSheet xmlns="http://schemas.openxmlformats.org/spreadsheetml/2006/main">
  <numFmts count="2">
    <numFmt numFmtId="164" formatCode="d\-mmm;@"/>
    <numFmt numFmtId="165" formatCode="#,##0.0"/>
  </numFmts>
  <fonts count="147">
    <font>
      <sz val="10"/>
      <color rgb="FF000000"/>
      <name val="Arial"/>
    </font>
    <font>
      <b/>
      <sz val="8"/>
      <color indexed="56"/>
      <name val="Calibri"/>
    </font>
    <font>
      <sz val="8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8"/>
      <color indexed="9"/>
      <name val="Arial"/>
    </font>
    <font>
      <sz val="8"/>
      <color indexed="8"/>
      <name val="Calibri"/>
    </font>
    <font>
      <b/>
      <sz val="9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b/>
      <sz val="8"/>
      <color indexed="56"/>
      <name val="Calibri"/>
    </font>
    <font>
      <u/>
      <sz val="8"/>
      <color indexed="8"/>
      <name val="Calibri"/>
    </font>
    <font>
      <b/>
      <sz val="8"/>
      <color indexed="56"/>
      <name val="Calibri"/>
    </font>
    <font>
      <sz val="11"/>
      <color indexed="8"/>
      <name val="Calibri"/>
    </font>
    <font>
      <b/>
      <sz val="8"/>
      <color indexed="8"/>
      <name val="Calibri"/>
    </font>
    <font>
      <sz val="8"/>
      <color indexed="8"/>
      <name val="Arial"/>
    </font>
    <font>
      <sz val="8"/>
      <color indexed="8"/>
      <name val="Arial"/>
    </font>
    <font>
      <b/>
      <sz val="8"/>
      <color indexed="9"/>
      <name val="Arial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u/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8"/>
      <color indexed="63"/>
      <name val="Calibri"/>
    </font>
    <font>
      <sz val="8"/>
      <color indexed="8"/>
      <name val="Calibri"/>
    </font>
    <font>
      <sz val="8"/>
      <color indexed="8"/>
      <name val="Calibri"/>
    </font>
    <font>
      <sz val="9"/>
      <color indexed="8"/>
      <name val="Calibri"/>
    </font>
    <font>
      <b/>
      <sz val="8"/>
      <color indexed="63"/>
      <name val="Calibri"/>
    </font>
    <font>
      <sz val="8"/>
      <color indexed="8"/>
      <name val="Calibri"/>
    </font>
    <font>
      <sz val="8"/>
      <color indexed="8"/>
      <name val="Calibri"/>
    </font>
    <font>
      <b/>
      <sz val="10"/>
      <color indexed="8"/>
      <name val="Arial"/>
    </font>
    <font>
      <sz val="8"/>
      <color indexed="9"/>
      <name val="Arial"/>
    </font>
    <font>
      <sz val="11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b/>
      <sz val="10"/>
      <color indexed="56"/>
      <name val="Calibri"/>
    </font>
    <font>
      <sz val="8"/>
      <color indexed="9"/>
      <name val="Arial"/>
    </font>
    <font>
      <sz val="9"/>
      <color indexed="8"/>
      <name val="Calibri"/>
    </font>
    <font>
      <sz val="8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10"/>
      <color indexed="56"/>
      <name val="Calibri"/>
    </font>
    <font>
      <sz val="8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Arial"/>
    </font>
    <font>
      <sz val="8"/>
      <color indexed="8"/>
      <name val="Calibri"/>
    </font>
    <font>
      <sz val="8"/>
      <color indexed="8"/>
      <name val="Calibri"/>
    </font>
    <font>
      <b/>
      <sz val="11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Arial"/>
    </font>
    <font>
      <b/>
      <sz val="10"/>
      <color indexed="56"/>
      <name val="Calibri"/>
    </font>
    <font>
      <sz val="8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b/>
      <sz val="8"/>
      <color indexed="8"/>
      <name val="Calibri"/>
    </font>
    <font>
      <sz val="8"/>
      <color indexed="8"/>
      <name val="Arial"/>
    </font>
    <font>
      <sz val="8"/>
      <color indexed="8"/>
      <name val="Arial"/>
    </font>
    <font>
      <b/>
      <sz val="8"/>
      <color indexed="56"/>
      <name val="Calibri"/>
    </font>
    <font>
      <sz val="8"/>
      <color indexed="8"/>
      <name val="Calibri"/>
    </font>
    <font>
      <b/>
      <sz val="10"/>
      <color indexed="56"/>
      <name val="Calibri"/>
    </font>
    <font>
      <sz val="8"/>
      <color indexed="9"/>
      <name val="Arial"/>
    </font>
    <font>
      <sz val="8"/>
      <color indexed="8"/>
      <name val="Calibri"/>
    </font>
    <font>
      <sz val="8"/>
      <color indexed="8"/>
      <name val="Calibri"/>
    </font>
    <font>
      <b/>
      <sz val="10"/>
      <color indexed="56"/>
      <name val="Calibri"/>
    </font>
    <font>
      <sz val="9"/>
      <color indexed="8"/>
      <name val="Calibri"/>
    </font>
    <font>
      <b/>
      <sz val="9"/>
      <color indexed="8"/>
      <name val="Calibri"/>
    </font>
    <font>
      <sz val="11"/>
      <color indexed="8"/>
      <name val="Calibri"/>
    </font>
    <font>
      <sz val="11"/>
      <color indexed="8"/>
      <name val="Calibri"/>
    </font>
    <font>
      <sz val="9"/>
      <color indexed="8"/>
      <name val="Calibri"/>
    </font>
    <font>
      <u/>
      <sz val="8"/>
      <color indexed="8"/>
      <name val="Calibri"/>
    </font>
    <font>
      <sz val="9"/>
      <color indexed="8"/>
      <name val="Calibri"/>
    </font>
    <font>
      <sz val="9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8"/>
      <color indexed="56"/>
      <name val="Calibri"/>
    </font>
    <font>
      <b/>
      <sz val="8"/>
      <color indexed="9"/>
      <name val="Arial"/>
    </font>
    <font>
      <sz val="8"/>
      <color indexed="8"/>
      <name val="Calibri"/>
    </font>
    <font>
      <sz val="9"/>
      <color indexed="8"/>
      <name val="Calibri"/>
    </font>
    <font>
      <b/>
      <sz val="8"/>
      <color indexed="56"/>
      <name val="Calibri"/>
    </font>
    <font>
      <sz val="8"/>
      <color indexed="8"/>
      <name val="Calibri"/>
    </font>
    <font>
      <sz val="8"/>
      <color indexed="9"/>
      <name val="Arial"/>
    </font>
    <font>
      <sz val="8"/>
      <color indexed="8"/>
      <name val="Calibri"/>
    </font>
    <font>
      <sz val="11"/>
      <color indexed="8"/>
      <name val="Calibri"/>
    </font>
    <font>
      <u/>
      <sz val="8"/>
      <color indexed="8"/>
      <name val="Calibri"/>
    </font>
    <font>
      <sz val="11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8"/>
      <color indexed="56"/>
      <name val="Calibri"/>
    </font>
    <font>
      <b/>
      <sz val="11"/>
      <color indexed="8"/>
      <name val="Calibri"/>
    </font>
    <font>
      <sz val="8"/>
      <color indexed="8"/>
      <name val="Calibri"/>
    </font>
    <font>
      <sz val="11"/>
      <color indexed="8"/>
      <name val="Calibri"/>
    </font>
    <font>
      <b/>
      <sz val="11"/>
      <color indexed="8"/>
      <name val="Calibri"/>
    </font>
    <font>
      <sz val="8"/>
      <color indexed="8"/>
      <name val="Arial"/>
    </font>
    <font>
      <sz val="8"/>
      <color indexed="8"/>
      <name val="Calibri"/>
    </font>
    <font>
      <b/>
      <sz val="10"/>
      <color indexed="56"/>
      <name val="Calibri"/>
    </font>
    <font>
      <sz val="9"/>
      <color indexed="8"/>
      <name val="Calibri"/>
    </font>
    <font>
      <sz val="8"/>
      <color indexed="8"/>
      <name val="Calibri"/>
    </font>
    <font>
      <sz val="8"/>
      <color indexed="8"/>
      <name val="Calibri"/>
    </font>
    <font>
      <b/>
      <sz val="9"/>
      <color indexed="56"/>
      <name val="Calibri"/>
    </font>
    <font>
      <b/>
      <sz val="8"/>
      <color indexed="8"/>
      <name val="Calibri"/>
    </font>
    <font>
      <sz val="8"/>
      <color indexed="8"/>
      <name val="Calibri"/>
    </font>
    <font>
      <sz val="8"/>
      <color indexed="63"/>
      <name val="Calibri"/>
    </font>
    <font>
      <sz val="8"/>
      <color indexed="8"/>
      <name val="Calibri"/>
    </font>
    <font>
      <sz val="9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sz val="9"/>
      <color indexed="8"/>
      <name val="Calibri"/>
    </font>
    <font>
      <sz val="8"/>
      <color indexed="8"/>
      <name val="Calibri"/>
    </font>
    <font>
      <sz val="8"/>
      <color indexed="8"/>
      <name val="Arial"/>
    </font>
    <font>
      <sz val="8"/>
      <color indexed="8"/>
      <name val="Calibri"/>
    </font>
    <font>
      <u/>
      <sz val="8"/>
      <color indexed="8"/>
      <name val="Calibri"/>
    </font>
    <font>
      <sz val="8"/>
      <color indexed="8"/>
      <name val="Arial"/>
    </font>
    <font>
      <b/>
      <sz val="10"/>
      <color indexed="8"/>
      <name val="Arial"/>
    </font>
    <font>
      <sz val="9"/>
      <color indexed="8"/>
      <name val="Calibri"/>
    </font>
    <font>
      <sz val="8"/>
      <color indexed="9"/>
      <name val="Arial"/>
    </font>
    <font>
      <b/>
      <sz val="11"/>
      <color indexed="8"/>
      <name val="Calibri"/>
    </font>
    <font>
      <sz val="8"/>
      <color indexed="8"/>
      <name val="Calibri"/>
    </font>
    <font>
      <sz val="8"/>
      <name val="Arial"/>
    </font>
    <font>
      <sz val="8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2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22"/>
      </left>
      <right style="thin">
        <color indexed="64"/>
      </right>
      <top/>
      <bottom/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ck">
        <color indexed="22"/>
      </left>
      <right/>
      <top/>
      <bottom/>
      <diagonal/>
    </border>
    <border>
      <left/>
      <right style="thick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22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22"/>
      </left>
      <right style="thin">
        <color indexed="8"/>
      </right>
      <top style="thin">
        <color indexed="64"/>
      </top>
      <bottom/>
      <diagonal/>
    </border>
    <border>
      <left style="thick">
        <color indexed="22"/>
      </left>
      <right style="thin">
        <color indexed="8"/>
      </right>
      <top/>
      <bottom/>
      <diagonal/>
    </border>
    <border>
      <left style="thick">
        <color indexed="22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22"/>
      </right>
      <top style="thin">
        <color indexed="22"/>
      </top>
      <bottom style="thin">
        <color indexed="64"/>
      </bottom>
      <diagonal/>
    </border>
    <border>
      <left/>
      <right style="thick">
        <color indexed="22"/>
      </right>
      <top/>
      <bottom style="thin">
        <color indexed="22"/>
      </bottom>
      <diagonal/>
    </border>
    <border>
      <left/>
      <right style="thick">
        <color indexed="22"/>
      </right>
      <top style="thin">
        <color indexed="64"/>
      </top>
      <bottom/>
      <diagonal/>
    </border>
    <border>
      <left/>
      <right style="thick">
        <color indexed="22"/>
      </right>
      <top/>
      <bottom style="thin">
        <color indexed="64"/>
      </bottom>
      <diagonal/>
    </border>
    <border>
      <left/>
      <right style="thick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236">
    <xf numFmtId="0" fontId="0" fillId="0" borderId="0" xfId="0" applyAlignment="1">
      <alignment wrapText="1"/>
    </xf>
    <xf numFmtId="0" fontId="5" fillId="0" borderId="2" xfId="0" applyFont="1" applyBorder="1" applyAlignment="1">
      <alignment horizontal="center" vertical="center"/>
    </xf>
    <xf numFmtId="0" fontId="8" fillId="0" borderId="3" xfId="0" applyFont="1" applyBorder="1"/>
    <xf numFmtId="0" fontId="10" fillId="0" borderId="4" xfId="0" applyFont="1" applyBorder="1"/>
    <xf numFmtId="0" fontId="11" fillId="0" borderId="5" xfId="0" applyFont="1" applyBorder="1"/>
    <xf numFmtId="0" fontId="13" fillId="0" borderId="6" xfId="0" applyFont="1" applyBorder="1" applyAlignment="1">
      <alignment horizontal="center" vertical="center"/>
    </xf>
    <xf numFmtId="0" fontId="15" fillId="0" borderId="7" xfId="0" applyFont="1" applyBorder="1"/>
    <xf numFmtId="0" fontId="16" fillId="0" borderId="0" xfId="0" applyFont="1"/>
    <xf numFmtId="164" fontId="18" fillId="2" borderId="8" xfId="0" applyNumberFormat="1" applyFont="1" applyFill="1" applyBorder="1" applyAlignment="1">
      <alignment horizontal="center"/>
    </xf>
    <xf numFmtId="0" fontId="23" fillId="0" borderId="9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right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right" vertical="center" wrapText="1"/>
    </xf>
    <xf numFmtId="0" fontId="36" fillId="3" borderId="12" xfId="0" applyFont="1" applyFill="1" applyBorder="1" applyAlignment="1">
      <alignment horizontal="center"/>
    </xf>
    <xf numFmtId="0" fontId="38" fillId="0" borderId="0" xfId="0" applyFont="1"/>
    <xf numFmtId="0" fontId="42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8" fillId="0" borderId="0" xfId="0" applyFont="1"/>
    <xf numFmtId="0" fontId="49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vertical="center"/>
    </xf>
    <xf numFmtId="0" fontId="55" fillId="0" borderId="3" xfId="0" applyFont="1" applyBorder="1"/>
    <xf numFmtId="0" fontId="56" fillId="0" borderId="1" xfId="0" applyFont="1" applyBorder="1"/>
    <xf numFmtId="0" fontId="58" fillId="0" borderId="9" xfId="0" applyFont="1" applyBorder="1" applyAlignment="1">
      <alignment horizontal="center" vertical="center"/>
    </xf>
    <xf numFmtId="0" fontId="59" fillId="0" borderId="2" xfId="0" applyFont="1" applyBorder="1"/>
    <xf numFmtId="0" fontId="60" fillId="0" borderId="0" xfId="0" applyFont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/>
    </xf>
    <xf numFmtId="164" fontId="65" fillId="2" borderId="18" xfId="0" applyNumberFormat="1" applyFont="1" applyFill="1" applyBorder="1" applyAlignment="1">
      <alignment horizontal="center"/>
    </xf>
    <xf numFmtId="0" fontId="67" fillId="0" borderId="14" xfId="0" applyFont="1" applyBorder="1" applyAlignment="1">
      <alignment horizontal="center" vertical="center" wrapText="1"/>
    </xf>
    <xf numFmtId="0" fontId="69" fillId="0" borderId="20" xfId="0" applyFont="1" applyBorder="1"/>
    <xf numFmtId="0" fontId="70" fillId="0" borderId="12" xfId="0" applyFont="1" applyBorder="1" applyAlignment="1">
      <alignment horizontal="center" vertical="center" wrapText="1"/>
    </xf>
    <xf numFmtId="0" fontId="72" fillId="0" borderId="21" xfId="0" applyFont="1" applyBorder="1" applyAlignment="1">
      <alignment horizontal="center" vertical="center" wrapText="1"/>
    </xf>
    <xf numFmtId="164" fontId="73" fillId="2" borderId="20" xfId="0" applyNumberFormat="1" applyFont="1" applyFill="1" applyBorder="1" applyAlignment="1">
      <alignment horizontal="center"/>
    </xf>
    <xf numFmtId="0" fontId="74" fillId="0" borderId="1" xfId="0" applyFont="1" applyBorder="1" applyAlignment="1">
      <alignment vertical="center" wrapText="1"/>
    </xf>
    <xf numFmtId="0" fontId="77" fillId="0" borderId="7" xfId="0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wrapText="1"/>
    </xf>
    <xf numFmtId="0" fontId="80" fillId="0" borderId="18" xfId="0" applyFont="1" applyBorder="1" applyAlignment="1">
      <alignment horizontal="center"/>
    </xf>
    <xf numFmtId="0" fontId="82" fillId="0" borderId="22" xfId="0" applyFont="1" applyBorder="1" applyAlignment="1">
      <alignment horizontal="center" vertical="center" wrapText="1"/>
    </xf>
    <xf numFmtId="0" fontId="84" fillId="3" borderId="8" xfId="0" applyFont="1" applyFill="1" applyBorder="1" applyAlignment="1">
      <alignment horizontal="center"/>
    </xf>
    <xf numFmtId="0" fontId="86" fillId="0" borderId="23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87" fillId="0" borderId="1" xfId="0" applyFont="1" applyBorder="1" applyAlignment="1">
      <alignment vertical="center"/>
    </xf>
    <xf numFmtId="0" fontId="88" fillId="0" borderId="16" xfId="0" applyFont="1" applyBorder="1" applyAlignment="1">
      <alignment horizontal="center" vertical="center" wrapText="1"/>
    </xf>
    <xf numFmtId="0" fontId="89" fillId="0" borderId="0" xfId="0" applyFont="1"/>
    <xf numFmtId="0" fontId="90" fillId="0" borderId="4" xfId="0" applyFont="1" applyBorder="1"/>
    <xf numFmtId="0" fontId="91" fillId="4" borderId="24" xfId="0" applyFont="1" applyFill="1" applyBorder="1"/>
    <xf numFmtId="0" fontId="97" fillId="0" borderId="7" xfId="0" applyFont="1" applyBorder="1" applyAlignment="1">
      <alignment horizontal="center" vertical="center" wrapText="1"/>
    </xf>
    <xf numFmtId="0" fontId="98" fillId="0" borderId="25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107" fillId="0" borderId="0" xfId="0" applyFont="1" applyAlignment="1">
      <alignment vertical="center"/>
    </xf>
    <xf numFmtId="0" fontId="109" fillId="0" borderId="0" xfId="0" applyFont="1"/>
    <xf numFmtId="0" fontId="113" fillId="0" borderId="6" xfId="0" applyFont="1" applyBorder="1" applyAlignment="1">
      <alignment horizontal="center" vertical="center"/>
    </xf>
    <xf numFmtId="0" fontId="116" fillId="0" borderId="0" xfId="0" applyFont="1"/>
    <xf numFmtId="0" fontId="118" fillId="4" borderId="26" xfId="0" applyFont="1" applyFill="1" applyBorder="1"/>
    <xf numFmtId="0" fontId="120" fillId="0" borderId="12" xfId="0" applyFont="1" applyBorder="1" applyAlignment="1">
      <alignment horizontal="center"/>
    </xf>
    <xf numFmtId="0" fontId="123" fillId="0" borderId="0" xfId="0" applyFont="1" applyAlignment="1">
      <alignment horizontal="center" vertical="center" wrapText="1"/>
    </xf>
    <xf numFmtId="164" fontId="125" fillId="0" borderId="14" xfId="0" applyNumberFormat="1" applyFont="1" applyBorder="1" applyAlignment="1">
      <alignment horizontal="center" vertical="center" wrapText="1"/>
    </xf>
    <xf numFmtId="0" fontId="126" fillId="0" borderId="1" xfId="0" applyFont="1" applyBorder="1"/>
    <xf numFmtId="0" fontId="127" fillId="0" borderId="3" xfId="0" applyFont="1" applyBorder="1"/>
    <xf numFmtId="0" fontId="131" fillId="0" borderId="3" xfId="0" applyFont="1" applyBorder="1"/>
    <xf numFmtId="0" fontId="132" fillId="0" borderId="7" xfId="0" applyFont="1" applyBorder="1" applyAlignment="1">
      <alignment horizontal="center" vertical="center" wrapText="1"/>
    </xf>
    <xf numFmtId="0" fontId="134" fillId="0" borderId="22" xfId="0" applyFont="1" applyBorder="1" applyAlignment="1">
      <alignment horizontal="center" vertical="center" wrapText="1"/>
    </xf>
    <xf numFmtId="0" fontId="136" fillId="0" borderId="8" xfId="0" applyFont="1" applyBorder="1" applyAlignment="1">
      <alignment horizontal="center"/>
    </xf>
    <xf numFmtId="164" fontId="139" fillId="2" borderId="27" xfId="0" applyNumberFormat="1" applyFont="1" applyFill="1" applyBorder="1" applyAlignment="1">
      <alignment horizontal="center"/>
    </xf>
    <xf numFmtId="0" fontId="141" fillId="0" borderId="15" xfId="0" applyFont="1" applyBorder="1" applyAlignment="1">
      <alignment horizontal="center" vertical="center" wrapText="1"/>
    </xf>
    <xf numFmtId="0" fontId="105" fillId="3" borderId="12" xfId="0" applyFont="1" applyFill="1" applyBorder="1" applyAlignment="1">
      <alignment horizontal="center"/>
    </xf>
    <xf numFmtId="164" fontId="73" fillId="2" borderId="8" xfId="0" applyNumberFormat="1" applyFont="1" applyFill="1" applyBorder="1" applyAlignment="1">
      <alignment horizontal="center"/>
    </xf>
    <xf numFmtId="0" fontId="66" fillId="0" borderId="8" xfId="0" applyFont="1" applyBorder="1" applyAlignment="1">
      <alignment horizontal="center" vertical="center" wrapText="1"/>
    </xf>
    <xf numFmtId="0" fontId="133" fillId="0" borderId="18" xfId="0" applyFont="1" applyBorder="1" applyAlignment="1">
      <alignment horizontal="center" vertical="center" wrapText="1"/>
    </xf>
    <xf numFmtId="0" fontId="71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0" fontId="95" fillId="0" borderId="18" xfId="0" applyFont="1" applyBorder="1" applyAlignment="1">
      <alignment horizontal="center" vertical="center" wrapText="1"/>
    </xf>
    <xf numFmtId="164" fontId="139" fillId="2" borderId="18" xfId="0" applyNumberFormat="1" applyFont="1" applyFill="1" applyBorder="1" applyAlignment="1">
      <alignment horizontal="center"/>
    </xf>
    <xf numFmtId="0" fontId="142" fillId="3" borderId="8" xfId="0" applyFont="1" applyFill="1" applyBorder="1" applyAlignment="1">
      <alignment horizontal="center"/>
    </xf>
    <xf numFmtId="0" fontId="33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7" fillId="0" borderId="8" xfId="0" applyFont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/>
    </xf>
    <xf numFmtId="164" fontId="17" fillId="2" borderId="18" xfId="0" applyNumberFormat="1" applyFont="1" applyFill="1" applyBorder="1" applyAlignment="1">
      <alignment horizontal="center"/>
    </xf>
    <xf numFmtId="0" fontId="67" fillId="0" borderId="12" xfId="0" applyFont="1" applyBorder="1" applyAlignment="1">
      <alignment horizontal="center" vertical="center" wrapText="1"/>
    </xf>
    <xf numFmtId="0" fontId="97" fillId="0" borderId="8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0" fontId="136" fillId="0" borderId="20" xfId="0" applyFont="1" applyBorder="1" applyAlignment="1">
      <alignment horizontal="center"/>
    </xf>
    <xf numFmtId="0" fontId="86" fillId="0" borderId="25" xfId="0" applyFont="1" applyBorder="1" applyAlignment="1">
      <alignment horizontal="center" vertical="center"/>
    </xf>
    <xf numFmtId="0" fontId="113" fillId="0" borderId="28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120" fillId="0" borderId="29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137" fillId="0" borderId="17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63" fillId="0" borderId="28" xfId="0" applyFont="1" applyBorder="1" applyAlignment="1">
      <alignment horizontal="center" vertical="center"/>
    </xf>
    <xf numFmtId="0" fontId="108" fillId="0" borderId="1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72" fillId="0" borderId="8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104" fillId="5" borderId="12" xfId="0" applyFont="1" applyFill="1" applyBorder="1" applyAlignment="1">
      <alignment horizontal="center" vertical="center" wrapText="1"/>
    </xf>
    <xf numFmtId="0" fontId="144" fillId="5" borderId="18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/>
    </xf>
    <xf numFmtId="164" fontId="18" fillId="2" borderId="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146" fillId="0" borderId="18" xfId="0" applyFont="1" applyBorder="1" applyAlignment="1">
      <alignment horizontal="center" wrapText="1"/>
    </xf>
    <xf numFmtId="0" fontId="97" fillId="0" borderId="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164" fontId="65" fillId="2" borderId="33" xfId="0" applyNumberFormat="1" applyFont="1" applyFill="1" applyBorder="1" applyAlignment="1">
      <alignment horizontal="center"/>
    </xf>
    <xf numFmtId="0" fontId="70" fillId="0" borderId="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82" fillId="0" borderId="2" xfId="0" applyFont="1" applyBorder="1" applyAlignment="1">
      <alignment horizontal="center" vertical="center" wrapText="1"/>
    </xf>
    <xf numFmtId="0" fontId="104" fillId="5" borderId="2" xfId="0" applyFont="1" applyFill="1" applyBorder="1" applyAlignment="1">
      <alignment horizontal="center" vertical="center" wrapText="1"/>
    </xf>
    <xf numFmtId="0" fontId="144" fillId="5" borderId="33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 vertical="center" wrapText="1"/>
    </xf>
    <xf numFmtId="0" fontId="52" fillId="6" borderId="12" xfId="0" applyFont="1" applyFill="1" applyBorder="1" applyAlignment="1">
      <alignment horizontal="center" vertical="center" wrapText="1"/>
    </xf>
    <xf numFmtId="0" fontId="76" fillId="6" borderId="18" xfId="0" applyFont="1" applyFill="1" applyBorder="1" applyAlignment="1">
      <alignment horizontal="center" vertical="center" wrapText="1"/>
    </xf>
    <xf numFmtId="0" fontId="94" fillId="6" borderId="12" xfId="0" applyFont="1" applyFill="1" applyBorder="1" applyAlignment="1">
      <alignment horizontal="center" vertical="center" wrapText="1"/>
    </xf>
    <xf numFmtId="0" fontId="92" fillId="6" borderId="18" xfId="0" applyFont="1" applyFill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97" fillId="0" borderId="20" xfId="0" applyFont="1" applyBorder="1" applyAlignment="1">
      <alignment horizontal="center" vertical="center" wrapText="1"/>
    </xf>
    <xf numFmtId="0" fontId="54" fillId="0" borderId="18" xfId="0" quotePrefix="1" applyFont="1" applyBorder="1" applyAlignment="1">
      <alignment horizontal="center" vertical="center" wrapText="1"/>
    </xf>
    <xf numFmtId="0" fontId="77" fillId="0" borderId="29" xfId="0" applyFont="1" applyBorder="1" applyAlignment="1">
      <alignment horizontal="center" vertical="center" wrapText="1"/>
    </xf>
    <xf numFmtId="0" fontId="77" fillId="0" borderId="20" xfId="0" applyFont="1" applyBorder="1" applyAlignment="1">
      <alignment horizontal="center" vertical="center" wrapText="1"/>
    </xf>
    <xf numFmtId="0" fontId="132" fillId="0" borderId="5" xfId="0" applyFont="1" applyBorder="1" applyAlignment="1">
      <alignment horizontal="center" vertical="center" wrapText="1"/>
    </xf>
    <xf numFmtId="0" fontId="20" fillId="0" borderId="0" xfId="0" applyFont="1" applyBorder="1"/>
    <xf numFmtId="0" fontId="11" fillId="0" borderId="0" xfId="0" applyFont="1" applyBorder="1"/>
    <xf numFmtId="0" fontId="109" fillId="0" borderId="0" xfId="0" applyFont="1" applyBorder="1"/>
    <xf numFmtId="0" fontId="78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0" fontId="115" fillId="0" borderId="0" xfId="0" applyFont="1" applyBorder="1" applyAlignment="1">
      <alignment horizontal="center" vertical="center"/>
    </xf>
    <xf numFmtId="0" fontId="135" fillId="0" borderId="0" xfId="0" applyFont="1" applyBorder="1"/>
    <xf numFmtId="0" fontId="51" fillId="0" borderId="0" xfId="0" applyFont="1" applyBorder="1" applyAlignment="1">
      <alignment horizontal="right"/>
    </xf>
    <xf numFmtId="0" fontId="117" fillId="0" borderId="0" xfId="0" applyFont="1" applyBorder="1"/>
    <xf numFmtId="0" fontId="133" fillId="0" borderId="12" xfId="0" applyFont="1" applyBorder="1" applyAlignment="1">
      <alignment horizontal="center" vertical="center" wrapText="1"/>
    </xf>
    <xf numFmtId="0" fontId="130" fillId="4" borderId="34" xfId="0" applyFont="1" applyFill="1" applyBorder="1" applyAlignment="1">
      <alignment vertical="center" wrapText="1"/>
    </xf>
    <xf numFmtId="0" fontId="63" fillId="0" borderId="25" xfId="0" applyFont="1" applyBorder="1" applyAlignment="1">
      <alignment horizontal="center" vertical="center"/>
    </xf>
    <xf numFmtId="0" fontId="96" fillId="0" borderId="0" xfId="0" applyFont="1" applyBorder="1"/>
    <xf numFmtId="0" fontId="29" fillId="0" borderId="0" xfId="0" applyFont="1" applyBorder="1"/>
    <xf numFmtId="0" fontId="30" fillId="0" borderId="0" xfId="0" applyFont="1" applyBorder="1" applyAlignment="1">
      <alignment horizontal="right"/>
    </xf>
    <xf numFmtId="0" fontId="38" fillId="0" borderId="0" xfId="0" applyFont="1" applyBorder="1"/>
    <xf numFmtId="0" fontId="12" fillId="0" borderId="0" xfId="0" applyFont="1" applyBorder="1" applyAlignment="1">
      <alignment vertical="center" wrapText="1"/>
    </xf>
    <xf numFmtId="0" fontId="99" fillId="0" borderId="0" xfId="0" applyFont="1" applyBorder="1" applyAlignment="1">
      <alignment horizontal="right" vertical="center" wrapText="1"/>
    </xf>
    <xf numFmtId="0" fontId="119" fillId="0" borderId="0" xfId="0" applyFont="1" applyBorder="1" applyAlignment="1">
      <alignment vertical="center"/>
    </xf>
    <xf numFmtId="0" fontId="81" fillId="0" borderId="0" xfId="0" applyFont="1" applyBorder="1"/>
    <xf numFmtId="0" fontId="1" fillId="0" borderId="0" xfId="0" applyFont="1" applyBorder="1" applyAlignment="1">
      <alignment horizontal="right"/>
    </xf>
    <xf numFmtId="0" fontId="4" fillId="0" borderId="0" xfId="0" applyFont="1" applyBorder="1"/>
    <xf numFmtId="0" fontId="22" fillId="0" borderId="0" xfId="0" applyFont="1" applyBorder="1"/>
    <xf numFmtId="0" fontId="43" fillId="0" borderId="0" xfId="0" applyFont="1" applyBorder="1" applyAlignment="1">
      <alignment horizontal="right"/>
    </xf>
    <xf numFmtId="0" fontId="39" fillId="0" borderId="0" xfId="0" applyFont="1" applyBorder="1"/>
    <xf numFmtId="165" fontId="143" fillId="0" borderId="0" xfId="0" applyNumberFormat="1" applyFont="1" applyBorder="1"/>
    <xf numFmtId="165" fontId="35" fillId="0" borderId="0" xfId="0" applyNumberFormat="1" applyFont="1" applyBorder="1" applyAlignment="1">
      <alignment wrapText="1"/>
    </xf>
    <xf numFmtId="165" fontId="68" fillId="0" borderId="0" xfId="0" applyNumberFormat="1" applyFont="1" applyBorder="1"/>
    <xf numFmtId="165" fontId="140" fillId="0" borderId="0" xfId="0" applyNumberFormat="1" applyFont="1" applyBorder="1" applyAlignment="1">
      <alignment wrapText="1"/>
    </xf>
    <xf numFmtId="165" fontId="37" fillId="0" borderId="0" xfId="0" applyNumberFormat="1" applyFont="1" applyBorder="1"/>
    <xf numFmtId="0" fontId="103" fillId="0" borderId="0" xfId="0" applyFont="1" applyBorder="1" applyAlignment="1">
      <alignment horizontal="right"/>
    </xf>
    <xf numFmtId="0" fontId="14" fillId="0" borderId="0" xfId="0" applyFont="1" applyBorder="1"/>
    <xf numFmtId="0" fontId="116" fillId="0" borderId="0" xfId="0" applyFont="1" applyBorder="1"/>
    <xf numFmtId="0" fontId="21" fillId="0" borderId="0" xfId="0" applyFont="1" applyBorder="1" applyAlignment="1">
      <alignment horizontal="right"/>
    </xf>
    <xf numFmtId="0" fontId="133" fillId="0" borderId="18" xfId="0" quotePrefix="1" applyFont="1" applyBorder="1" applyAlignment="1">
      <alignment horizontal="center" vertical="center" wrapText="1"/>
    </xf>
    <xf numFmtId="0" fontId="71" fillId="6" borderId="12" xfId="0" applyFont="1" applyFill="1" applyBorder="1" applyAlignment="1">
      <alignment horizontal="center" vertical="center" wrapText="1"/>
    </xf>
    <xf numFmtId="20" fontId="133" fillId="6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29" fillId="0" borderId="18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29" fillId="0" borderId="33" xfId="0" applyFont="1" applyFill="1" applyBorder="1" applyAlignment="1">
      <alignment horizontal="center" vertical="center" wrapText="1"/>
    </xf>
    <xf numFmtId="0" fontId="67" fillId="0" borderId="12" xfId="0" quotePrefix="1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0" fontId="85" fillId="0" borderId="8" xfId="0" applyFont="1" applyFill="1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67" fillId="0" borderId="12" xfId="0" applyFont="1" applyFill="1" applyBorder="1" applyAlignment="1">
      <alignment horizontal="center" vertical="center" wrapText="1"/>
    </xf>
    <xf numFmtId="0" fontId="66" fillId="0" borderId="8" xfId="0" quotePrefix="1" applyFont="1" applyBorder="1" applyAlignment="1">
      <alignment horizontal="center" vertical="center" wrapText="1"/>
    </xf>
    <xf numFmtId="0" fontId="97" fillId="0" borderId="8" xfId="0" quotePrefix="1" applyFont="1" applyBorder="1" applyAlignment="1">
      <alignment horizontal="center" vertical="center" wrapText="1"/>
    </xf>
    <xf numFmtId="0" fontId="100" fillId="7" borderId="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  <xf numFmtId="20" fontId="49" fillId="0" borderId="1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6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54" fillId="0" borderId="37" xfId="0" quotePrefix="1" applyFont="1" applyBorder="1" applyAlignment="1">
      <alignment horizontal="center" vertical="center" wrapText="1"/>
    </xf>
    <xf numFmtId="0" fontId="137" fillId="0" borderId="38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center"/>
    </xf>
    <xf numFmtId="0" fontId="63" fillId="0" borderId="40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/>
    </xf>
    <xf numFmtId="0" fontId="100" fillId="7" borderId="18" xfId="0" applyFont="1" applyFill="1" applyBorder="1" applyAlignment="1">
      <alignment horizontal="center" vertical="center"/>
    </xf>
    <xf numFmtId="0" fontId="112" fillId="4" borderId="26" xfId="0" applyFont="1" applyFill="1" applyBorder="1" applyAlignment="1">
      <alignment vertical="center" wrapText="1"/>
    </xf>
    <xf numFmtId="0" fontId="130" fillId="4" borderId="41" xfId="0" applyFont="1" applyFill="1" applyBorder="1" applyAlignment="1">
      <alignment vertical="center" wrapText="1"/>
    </xf>
    <xf numFmtId="0" fontId="128" fillId="4" borderId="24" xfId="0" applyFont="1" applyFill="1" applyBorder="1" applyAlignment="1">
      <alignment vertical="center" wrapText="1"/>
    </xf>
    <xf numFmtId="0" fontId="101" fillId="4" borderId="43" xfId="0" applyFont="1" applyFill="1" applyBorder="1" applyAlignment="1">
      <alignment horizontal="left" vertical="center" wrapText="1"/>
    </xf>
    <xf numFmtId="0" fontId="111" fillId="4" borderId="44" xfId="0" applyFont="1" applyFill="1" applyBorder="1" applyAlignment="1">
      <alignment horizontal="left" vertical="center" wrapText="1"/>
    </xf>
    <xf numFmtId="0" fontId="130" fillId="4" borderId="43" xfId="0" applyFont="1" applyFill="1" applyBorder="1" applyAlignment="1">
      <alignment horizontal="left" vertical="center" wrapText="1"/>
    </xf>
    <xf numFmtId="0" fontId="130" fillId="4" borderId="44" xfId="0" applyFont="1" applyFill="1" applyBorder="1" applyAlignment="1">
      <alignment horizontal="left" vertical="center" wrapText="1"/>
    </xf>
    <xf numFmtId="0" fontId="9" fillId="4" borderId="45" xfId="0" applyFont="1" applyFill="1" applyBorder="1" applyAlignment="1">
      <alignment vertical="center" wrapText="1"/>
    </xf>
    <xf numFmtId="0" fontId="40" fillId="4" borderId="42" xfId="0" applyFont="1" applyFill="1" applyBorder="1" applyAlignment="1">
      <alignment vertical="center" wrapText="1"/>
    </xf>
    <xf numFmtId="0" fontId="138" fillId="4" borderId="26" xfId="0" applyFont="1" applyFill="1" applyBorder="1" applyAlignment="1">
      <alignment vertical="center" wrapText="1"/>
    </xf>
    <xf numFmtId="0" fontId="93" fillId="4" borderId="41" xfId="0" applyFont="1" applyFill="1" applyBorder="1" applyAlignment="1">
      <alignment vertical="center" wrapText="1"/>
    </xf>
    <xf numFmtId="0" fontId="75" fillId="4" borderId="26" xfId="0" applyFont="1" applyFill="1" applyBorder="1" applyAlignment="1">
      <alignment wrapText="1"/>
    </xf>
    <xf numFmtId="0" fontId="124" fillId="4" borderId="41" xfId="0" applyFont="1" applyFill="1" applyBorder="1" applyAlignment="1">
      <alignment wrapText="1"/>
    </xf>
    <xf numFmtId="0" fontId="80" fillId="0" borderId="2" xfId="0" applyFont="1" applyFill="1" applyBorder="1" applyAlignment="1">
      <alignment horizontal="center" vertical="center" wrapText="1" shrinkToFit="1"/>
    </xf>
    <xf numFmtId="0" fontId="80" fillId="0" borderId="35" xfId="0" applyFont="1" applyFill="1" applyBorder="1" applyAlignment="1">
      <alignment horizontal="center" vertical="center" wrapText="1" shrinkToFit="1"/>
    </xf>
    <xf numFmtId="0" fontId="80" fillId="0" borderId="33" xfId="0" applyFont="1" applyFill="1" applyBorder="1" applyAlignment="1">
      <alignment horizontal="center" vertical="center" wrapText="1" shrinkToFit="1"/>
    </xf>
    <xf numFmtId="0" fontId="80" fillId="0" borderId="37" xfId="0" applyFont="1" applyFill="1" applyBorder="1" applyAlignment="1">
      <alignment horizontal="center" vertical="center" wrapText="1" shrinkToFit="1"/>
    </xf>
    <xf numFmtId="0" fontId="3" fillId="4" borderId="34" xfId="0" applyFont="1" applyFill="1" applyBorder="1" applyAlignment="1">
      <alignment horizontal="left" vertical="center" wrapText="1"/>
    </xf>
    <xf numFmtId="0" fontId="110" fillId="4" borderId="43" xfId="0" applyFont="1" applyFill="1" applyBorder="1" applyAlignment="1">
      <alignment vertical="center" wrapText="1"/>
    </xf>
    <xf numFmtId="0" fontId="121" fillId="4" borderId="34" xfId="0" applyFont="1" applyFill="1" applyBorder="1" applyAlignment="1">
      <alignment vertical="center" wrapText="1"/>
    </xf>
    <xf numFmtId="0" fontId="106" fillId="4" borderId="4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9"/>
  <sheetViews>
    <sheetView tabSelected="1" topLeftCell="A16" zoomScaleNormal="100" workbookViewId="0">
      <selection activeCell="G34" sqref="G34"/>
    </sheetView>
  </sheetViews>
  <sheetFormatPr defaultColWidth="9.85546875" defaultRowHeight="15" customHeight="1"/>
  <cols>
    <col min="1" max="1" width="13.5703125" style="48" customWidth="1"/>
    <col min="2" max="2" width="3.85546875" style="52" customWidth="1"/>
    <col min="3" max="3" width="12.85546875" style="13" customWidth="1"/>
    <col min="4" max="4" width="13.140625" style="37" customWidth="1"/>
    <col min="5" max="5" width="12.85546875" style="37" customWidth="1"/>
    <col min="6" max="6" width="13.28515625" style="37" customWidth="1"/>
    <col min="7" max="7" width="12.7109375" style="37" customWidth="1"/>
    <col min="8" max="8" width="12.85546875" style="63" customWidth="1"/>
    <col min="9" max="9" width="12.5703125" style="63" customWidth="1"/>
    <col min="10" max="10" width="8.7109375" customWidth="1"/>
    <col min="11" max="11" width="8" customWidth="1"/>
    <col min="12" max="12" width="8.7109375" customWidth="1"/>
  </cols>
  <sheetData>
    <row r="1" spans="1:14" ht="13.5" customHeight="1">
      <c r="A1" s="213" t="s">
        <v>0</v>
      </c>
      <c r="B1" s="57"/>
      <c r="C1" s="15" t="s">
        <v>1</v>
      </c>
      <c r="D1" s="15" t="s">
        <v>2</v>
      </c>
      <c r="E1" s="109" t="s">
        <v>3</v>
      </c>
      <c r="F1" s="15" t="s">
        <v>4</v>
      </c>
      <c r="G1" s="109" t="s">
        <v>5</v>
      </c>
      <c r="H1" s="15" t="s">
        <v>6</v>
      </c>
      <c r="I1" s="68" t="s">
        <v>7</v>
      </c>
      <c r="J1" s="142"/>
      <c r="K1" s="143"/>
      <c r="L1" s="144"/>
      <c r="M1" s="145"/>
      <c r="N1" s="124"/>
    </row>
    <row r="2" spans="1:14" s="44" customFormat="1" ht="13.5" customHeight="1">
      <c r="A2" s="214"/>
      <c r="B2" s="86"/>
      <c r="C2" s="8">
        <v>41356</v>
      </c>
      <c r="D2" s="8">
        <f t="shared" ref="D2:I2" si="0">C2+1</f>
        <v>41357</v>
      </c>
      <c r="E2" s="110">
        <f t="shared" si="0"/>
        <v>41358</v>
      </c>
      <c r="F2" s="8">
        <f t="shared" si="0"/>
        <v>41359</v>
      </c>
      <c r="G2" s="110">
        <f t="shared" si="0"/>
        <v>41360</v>
      </c>
      <c r="H2" s="8">
        <f t="shared" si="0"/>
        <v>41361</v>
      </c>
      <c r="I2" s="69">
        <f t="shared" si="0"/>
        <v>41362</v>
      </c>
      <c r="J2" s="146"/>
      <c r="K2" s="147"/>
      <c r="L2" s="148"/>
      <c r="M2" s="149"/>
      <c r="N2" s="124"/>
    </row>
    <row r="3" spans="1:14" ht="13.5" customHeight="1">
      <c r="A3" s="215" t="s">
        <v>8</v>
      </c>
      <c r="B3" s="87" t="s">
        <v>9</v>
      </c>
      <c r="C3" s="51"/>
      <c r="D3" s="84"/>
      <c r="E3" s="114"/>
      <c r="F3" s="84"/>
      <c r="G3" s="114"/>
      <c r="H3" s="84"/>
      <c r="I3" s="70" t="s">
        <v>10</v>
      </c>
      <c r="J3" s="150"/>
      <c r="K3" s="151"/>
      <c r="L3" s="152"/>
      <c r="M3" s="156"/>
      <c r="N3" s="124"/>
    </row>
    <row r="4" spans="1:14" ht="13.5" customHeight="1">
      <c r="A4" s="217"/>
      <c r="B4" s="87" t="s">
        <v>11</v>
      </c>
      <c r="C4" s="101"/>
      <c r="D4" s="84"/>
      <c r="E4" s="114"/>
      <c r="F4" s="84"/>
      <c r="G4" s="114"/>
      <c r="H4" s="84"/>
      <c r="I4" s="70"/>
      <c r="J4" s="157"/>
      <c r="K4" s="158"/>
      <c r="L4" s="159"/>
      <c r="M4" s="142"/>
      <c r="N4" s="124"/>
    </row>
    <row r="5" spans="1:14" ht="13.5" customHeight="1">
      <c r="A5" s="216"/>
      <c r="B5" s="88" t="s">
        <v>12</v>
      </c>
      <c r="C5" s="101" t="s">
        <v>13</v>
      </c>
      <c r="D5" s="73" t="s">
        <v>14</v>
      </c>
      <c r="E5" s="115"/>
      <c r="F5" s="73" t="s">
        <v>14</v>
      </c>
      <c r="G5" s="115"/>
      <c r="H5" s="73" t="s">
        <v>14</v>
      </c>
      <c r="I5" s="71"/>
      <c r="J5" s="157"/>
      <c r="K5" s="158"/>
      <c r="L5" s="159"/>
      <c r="M5" s="142"/>
      <c r="N5" s="124"/>
    </row>
    <row r="6" spans="1:14" ht="13.5" customHeight="1">
      <c r="A6" s="215" t="s">
        <v>15</v>
      </c>
      <c r="B6" s="89" t="s">
        <v>9</v>
      </c>
      <c r="C6" s="103"/>
      <c r="D6" s="83"/>
      <c r="E6" s="116"/>
      <c r="F6" s="83"/>
      <c r="G6" s="116"/>
      <c r="H6" s="83"/>
      <c r="I6" s="72" t="s">
        <v>16</v>
      </c>
      <c r="J6" s="157"/>
      <c r="K6" s="158"/>
      <c r="L6" s="159"/>
      <c r="M6" s="142"/>
      <c r="N6" s="124"/>
    </row>
    <row r="7" spans="1:14" ht="13.5" customHeight="1">
      <c r="A7" s="217"/>
      <c r="B7" s="87" t="s">
        <v>11</v>
      </c>
      <c r="C7" s="101"/>
      <c r="D7" s="84"/>
      <c r="E7" s="114"/>
      <c r="F7" s="84"/>
      <c r="G7" s="114"/>
      <c r="H7" s="84"/>
      <c r="I7" s="70"/>
      <c r="J7" s="157"/>
      <c r="K7" s="158"/>
      <c r="L7" s="159"/>
      <c r="M7" s="142"/>
      <c r="N7" s="124"/>
    </row>
    <row r="8" spans="1:14" ht="13.5" customHeight="1">
      <c r="A8" s="216"/>
      <c r="B8" s="88" t="s">
        <v>12</v>
      </c>
      <c r="C8" s="102" t="s">
        <v>13</v>
      </c>
      <c r="D8" s="73" t="s">
        <v>17</v>
      </c>
      <c r="E8" s="115"/>
      <c r="F8" s="73" t="s">
        <v>17</v>
      </c>
      <c r="G8" s="115"/>
      <c r="H8" s="73" t="s">
        <v>17</v>
      </c>
      <c r="I8" s="71"/>
      <c r="J8" s="157"/>
      <c r="K8" s="158"/>
      <c r="L8" s="159"/>
      <c r="M8" s="142"/>
      <c r="N8" s="124"/>
    </row>
    <row r="9" spans="1:14" ht="13.5" customHeight="1">
      <c r="A9" s="215" t="s">
        <v>18</v>
      </c>
      <c r="B9" s="89" t="s">
        <v>9</v>
      </c>
      <c r="C9" s="103"/>
      <c r="D9" s="83"/>
      <c r="E9" s="116"/>
      <c r="F9" s="83"/>
      <c r="G9" s="116"/>
      <c r="H9" s="83"/>
      <c r="I9" s="72" t="s">
        <v>16</v>
      </c>
      <c r="J9" s="157"/>
      <c r="K9" s="158"/>
      <c r="L9" s="159"/>
      <c r="M9" s="142"/>
      <c r="N9" s="124"/>
    </row>
    <row r="10" spans="1:14" ht="13.5" customHeight="1">
      <c r="A10" s="223"/>
      <c r="B10" s="87" t="s">
        <v>11</v>
      </c>
      <c r="C10" s="101"/>
      <c r="D10" s="84"/>
      <c r="E10" s="114"/>
      <c r="F10" s="84"/>
      <c r="G10" s="114"/>
      <c r="H10" s="84"/>
      <c r="I10" s="70"/>
      <c r="J10" s="157"/>
      <c r="K10" s="158"/>
      <c r="L10" s="159"/>
      <c r="M10" s="142"/>
      <c r="N10" s="124"/>
    </row>
    <row r="11" spans="1:14" ht="13.5" customHeight="1">
      <c r="A11" s="216"/>
      <c r="B11" s="88" t="s">
        <v>12</v>
      </c>
      <c r="C11" s="102" t="s">
        <v>13</v>
      </c>
      <c r="D11" s="73" t="s">
        <v>17</v>
      </c>
      <c r="E11" s="115"/>
      <c r="F11" s="73" t="s">
        <v>17</v>
      </c>
      <c r="G11" s="115"/>
      <c r="H11" s="73" t="s">
        <v>17</v>
      </c>
      <c r="I11" s="71"/>
      <c r="J11" s="157"/>
      <c r="K11" s="158"/>
      <c r="L11" s="159"/>
      <c r="M11" s="142"/>
      <c r="N11" s="124"/>
    </row>
    <row r="12" spans="1:14" ht="13.5" customHeight="1">
      <c r="A12" s="226" t="s">
        <v>19</v>
      </c>
      <c r="B12" s="89" t="s">
        <v>9</v>
      </c>
      <c r="C12" s="103"/>
      <c r="D12" s="83"/>
      <c r="E12" s="116"/>
      <c r="F12" s="83"/>
      <c r="G12" s="116"/>
      <c r="H12" s="83"/>
      <c r="I12" s="72" t="s">
        <v>20</v>
      </c>
      <c r="J12" s="157"/>
      <c r="K12" s="158"/>
      <c r="L12" s="159"/>
      <c r="M12" s="142"/>
      <c r="N12" s="124"/>
    </row>
    <row r="13" spans="1:14" ht="13.5" customHeight="1">
      <c r="A13" s="227"/>
      <c r="B13" s="88" t="s">
        <v>12</v>
      </c>
      <c r="C13" s="102" t="s">
        <v>13</v>
      </c>
      <c r="D13" s="73"/>
      <c r="E13" s="115" t="s">
        <v>21</v>
      </c>
      <c r="F13" s="73" t="s">
        <v>22</v>
      </c>
      <c r="G13" s="115" t="s">
        <v>21</v>
      </c>
      <c r="H13" s="73"/>
      <c r="I13" s="71"/>
      <c r="J13" s="157"/>
      <c r="K13" s="158"/>
      <c r="L13" s="159"/>
      <c r="M13" s="142"/>
      <c r="N13" s="124"/>
    </row>
    <row r="14" spans="1:14" ht="13.5" customHeight="1">
      <c r="A14" s="215" t="s">
        <v>23</v>
      </c>
      <c r="B14" s="89" t="s">
        <v>9</v>
      </c>
      <c r="C14" s="103"/>
      <c r="D14" s="83"/>
      <c r="E14" s="116"/>
      <c r="F14" s="83"/>
      <c r="G14" s="116"/>
      <c r="H14" s="83"/>
      <c r="I14" s="72" t="s">
        <v>200</v>
      </c>
      <c r="J14" s="157"/>
      <c r="K14" s="158"/>
      <c r="L14" s="159"/>
      <c r="M14" s="142"/>
      <c r="N14" s="124"/>
    </row>
    <row r="15" spans="1:14" ht="13.5" customHeight="1">
      <c r="A15" s="216"/>
      <c r="B15" s="88" t="s">
        <v>12</v>
      </c>
      <c r="C15" s="102" t="s">
        <v>13</v>
      </c>
      <c r="D15" s="73"/>
      <c r="E15" s="115" t="s">
        <v>24</v>
      </c>
      <c r="F15" s="73"/>
      <c r="G15" s="115" t="s">
        <v>24</v>
      </c>
      <c r="H15" s="73"/>
      <c r="I15" s="71"/>
      <c r="J15" s="157"/>
      <c r="K15" s="158"/>
      <c r="L15" s="159"/>
      <c r="M15" s="142"/>
      <c r="N15" s="124"/>
    </row>
    <row r="16" spans="1:14" ht="13.5" customHeight="1">
      <c r="A16" s="215" t="s">
        <v>25</v>
      </c>
      <c r="B16" s="89" t="s">
        <v>9</v>
      </c>
      <c r="C16" s="103"/>
      <c r="D16" s="83"/>
      <c r="E16" s="116"/>
      <c r="F16" s="83"/>
      <c r="G16" s="116"/>
      <c r="H16" s="132" t="s">
        <v>204</v>
      </c>
      <c r="I16" s="72"/>
      <c r="J16" s="157"/>
      <c r="K16" s="158"/>
      <c r="L16" s="159"/>
      <c r="M16" s="142"/>
      <c r="N16" s="124"/>
    </row>
    <row r="17" spans="1:14" ht="13.5" customHeight="1">
      <c r="A17" s="216"/>
      <c r="B17" s="88" t="s">
        <v>12</v>
      </c>
      <c r="C17" s="102"/>
      <c r="D17" s="73"/>
      <c r="E17" s="115"/>
      <c r="F17" s="73"/>
      <c r="G17" s="115"/>
      <c r="H17" s="181" t="s">
        <v>202</v>
      </c>
      <c r="I17" s="71"/>
      <c r="J17" s="157"/>
      <c r="K17" s="158"/>
      <c r="L17" s="159"/>
      <c r="M17" s="142"/>
      <c r="N17" s="124"/>
    </row>
    <row r="18" spans="1:14" ht="13.5" customHeight="1">
      <c r="A18" s="215" t="s">
        <v>27</v>
      </c>
      <c r="B18" s="89" t="s">
        <v>9</v>
      </c>
      <c r="C18" s="103"/>
      <c r="D18" s="83"/>
      <c r="E18" s="116"/>
      <c r="F18" s="83"/>
      <c r="G18" s="116"/>
      <c r="H18" s="182" t="s">
        <v>203</v>
      </c>
      <c r="I18" s="74"/>
      <c r="J18" s="157"/>
      <c r="K18" s="158"/>
      <c r="L18" s="159"/>
      <c r="M18" s="142"/>
      <c r="N18" s="124"/>
    </row>
    <row r="19" spans="1:14" ht="13.5" customHeight="1">
      <c r="A19" s="216"/>
      <c r="B19" s="88" t="s">
        <v>12</v>
      </c>
      <c r="C19" s="102"/>
      <c r="D19" s="73"/>
      <c r="E19" s="115"/>
      <c r="F19" s="73"/>
      <c r="G19" s="115"/>
      <c r="H19" s="135"/>
      <c r="I19" s="75"/>
      <c r="J19" s="157"/>
      <c r="K19" s="158"/>
      <c r="L19" s="159"/>
      <c r="M19" s="142"/>
      <c r="N19" s="124"/>
    </row>
    <row r="20" spans="1:14" ht="13.5" customHeight="1">
      <c r="A20" s="215" t="s">
        <v>28</v>
      </c>
      <c r="B20" s="89" t="s">
        <v>9</v>
      </c>
      <c r="C20" s="103"/>
      <c r="D20" s="83"/>
      <c r="E20" s="116"/>
      <c r="F20" s="83"/>
      <c r="G20" s="116"/>
      <c r="H20" s="134"/>
      <c r="I20" s="74"/>
      <c r="J20" s="157"/>
      <c r="K20" s="158"/>
      <c r="L20" s="159"/>
      <c r="M20" s="142"/>
      <c r="N20" s="124"/>
    </row>
    <row r="21" spans="1:14" ht="13.5" customHeight="1">
      <c r="A21" s="216"/>
      <c r="B21" s="88" t="s">
        <v>12</v>
      </c>
      <c r="C21" s="102"/>
      <c r="D21" s="73"/>
      <c r="E21" s="115"/>
      <c r="F21" s="73" t="s">
        <v>29</v>
      </c>
      <c r="G21" s="115"/>
      <c r="H21" s="133"/>
      <c r="I21" s="71" t="s">
        <v>201</v>
      </c>
      <c r="J21" s="157"/>
      <c r="K21" s="158"/>
      <c r="L21" s="159"/>
      <c r="M21" s="142"/>
      <c r="N21" s="124"/>
    </row>
    <row r="22" spans="1:14" ht="13.5" customHeight="1">
      <c r="A22" s="215" t="s">
        <v>31</v>
      </c>
      <c r="B22" s="89" t="s">
        <v>9</v>
      </c>
      <c r="C22" s="103"/>
      <c r="D22" s="83"/>
      <c r="E22" s="116"/>
      <c r="F22" s="83"/>
      <c r="G22" s="116"/>
      <c r="H22" s="132"/>
      <c r="I22" s="179" t="s">
        <v>26</v>
      </c>
      <c r="J22" s="157"/>
      <c r="K22" s="158"/>
      <c r="L22" s="159"/>
      <c r="M22" s="142"/>
      <c r="N22" s="124"/>
    </row>
    <row r="23" spans="1:14" ht="13.5" customHeight="1">
      <c r="A23" s="216"/>
      <c r="B23" s="88" t="s">
        <v>12</v>
      </c>
      <c r="C23" s="102"/>
      <c r="D23" s="73"/>
      <c r="E23" s="115"/>
      <c r="F23" s="73"/>
      <c r="G23" s="115"/>
      <c r="H23" s="133"/>
      <c r="I23" s="180" t="s">
        <v>211</v>
      </c>
      <c r="J23" s="157"/>
      <c r="K23" s="158"/>
      <c r="L23" s="159"/>
      <c r="M23" s="142"/>
      <c r="N23" s="124"/>
    </row>
    <row r="24" spans="1:14" ht="13.5" customHeight="1">
      <c r="A24" s="213" t="s">
        <v>32</v>
      </c>
      <c r="B24" s="90"/>
      <c r="C24" s="15" t="s">
        <v>1</v>
      </c>
      <c r="D24" s="15" t="s">
        <v>2</v>
      </c>
      <c r="E24" s="109" t="s">
        <v>3</v>
      </c>
      <c r="F24" s="15" t="s">
        <v>4</v>
      </c>
      <c r="G24" s="109" t="s">
        <v>5</v>
      </c>
      <c r="H24" s="15" t="s">
        <v>6</v>
      </c>
      <c r="I24" s="68" t="s">
        <v>7</v>
      </c>
      <c r="J24" s="157"/>
      <c r="K24" s="158"/>
      <c r="L24" s="159"/>
      <c r="M24" s="142"/>
      <c r="N24" s="124"/>
    </row>
    <row r="25" spans="1:14" s="36" customFormat="1" ht="13.5" customHeight="1">
      <c r="A25" s="214"/>
      <c r="B25" s="86"/>
      <c r="C25" s="8">
        <f>I2+1</f>
        <v>41363</v>
      </c>
      <c r="D25" s="8">
        <f t="shared" ref="D25:I25" si="1">C25+1</f>
        <v>41364</v>
      </c>
      <c r="E25" s="110">
        <f t="shared" si="1"/>
        <v>41365</v>
      </c>
      <c r="F25" s="8">
        <f t="shared" si="1"/>
        <v>41366</v>
      </c>
      <c r="G25" s="110">
        <f t="shared" si="1"/>
        <v>41367</v>
      </c>
      <c r="H25" s="8">
        <f t="shared" si="1"/>
        <v>41368</v>
      </c>
      <c r="I25" s="69">
        <f t="shared" si="1"/>
        <v>41369</v>
      </c>
      <c r="J25" s="160"/>
      <c r="K25" s="161"/>
      <c r="L25" s="159"/>
      <c r="M25" s="162"/>
      <c r="N25" s="124"/>
    </row>
    <row r="26" spans="1:14" ht="12.75" customHeight="1">
      <c r="A26" s="215" t="s">
        <v>8</v>
      </c>
      <c r="B26" s="87" t="s">
        <v>9</v>
      </c>
      <c r="C26" s="101"/>
      <c r="D26" s="84"/>
      <c r="E26" s="114"/>
      <c r="F26" s="84"/>
      <c r="G26" s="114"/>
      <c r="H26" s="84"/>
      <c r="I26" s="70" t="s">
        <v>10</v>
      </c>
      <c r="J26" s="150"/>
      <c r="K26" s="151"/>
      <c r="L26" s="159"/>
      <c r="M26" s="142"/>
      <c r="N26" s="124"/>
    </row>
    <row r="27" spans="1:14" ht="12.75" customHeight="1">
      <c r="A27" s="217"/>
      <c r="B27" s="87" t="s">
        <v>11</v>
      </c>
      <c r="C27" s="10"/>
      <c r="D27" s="101" t="s">
        <v>33</v>
      </c>
      <c r="E27" s="117"/>
      <c r="F27" s="101" t="s">
        <v>33</v>
      </c>
      <c r="G27" s="117"/>
      <c r="H27" s="101" t="s">
        <v>33</v>
      </c>
      <c r="I27" s="70"/>
      <c r="J27" s="157"/>
      <c r="K27" s="158"/>
      <c r="L27" s="159"/>
      <c r="M27" s="142"/>
      <c r="N27" s="124"/>
    </row>
    <row r="28" spans="1:14" ht="12.75" customHeight="1">
      <c r="A28" s="216"/>
      <c r="B28" s="88" t="s">
        <v>12</v>
      </c>
      <c r="C28" s="28"/>
      <c r="D28" s="102" t="s">
        <v>34</v>
      </c>
      <c r="E28" s="118"/>
      <c r="F28" s="102" t="s">
        <v>34</v>
      </c>
      <c r="G28" s="118" t="s">
        <v>225</v>
      </c>
      <c r="H28" s="102" t="s">
        <v>34</v>
      </c>
      <c r="I28" s="71"/>
      <c r="J28" s="157"/>
      <c r="K28" s="158"/>
      <c r="L28" s="159"/>
      <c r="M28" s="142"/>
      <c r="N28" s="124"/>
    </row>
    <row r="29" spans="1:14" ht="12.75" customHeight="1">
      <c r="A29" s="215" t="s">
        <v>15</v>
      </c>
      <c r="B29" s="89" t="s">
        <v>9</v>
      </c>
      <c r="C29" s="103"/>
      <c r="D29" s="83"/>
      <c r="E29" s="116"/>
      <c r="F29" s="83"/>
      <c r="G29" s="116"/>
      <c r="H29" s="83"/>
      <c r="I29" s="72" t="s">
        <v>16</v>
      </c>
      <c r="J29" s="157"/>
      <c r="K29" s="158"/>
      <c r="L29" s="159"/>
      <c r="M29" s="142"/>
      <c r="N29" s="124"/>
    </row>
    <row r="30" spans="1:14" ht="12.75" customHeight="1">
      <c r="A30" s="217"/>
      <c r="B30" s="87" t="s">
        <v>11</v>
      </c>
      <c r="C30" s="10"/>
      <c r="D30" s="101" t="s">
        <v>35</v>
      </c>
      <c r="E30" s="117"/>
      <c r="F30" s="101" t="s">
        <v>35</v>
      </c>
      <c r="G30" s="117"/>
      <c r="H30" s="101" t="s">
        <v>35</v>
      </c>
      <c r="I30" s="70"/>
      <c r="J30" s="157"/>
      <c r="K30" s="158"/>
      <c r="L30" s="159"/>
      <c r="M30" s="142"/>
      <c r="N30" s="124"/>
    </row>
    <row r="31" spans="1:14" ht="12.75" customHeight="1">
      <c r="A31" s="216"/>
      <c r="B31" s="88" t="s">
        <v>12</v>
      </c>
      <c r="C31" s="28"/>
      <c r="D31" s="102" t="s">
        <v>36</v>
      </c>
      <c r="E31" s="118"/>
      <c r="F31" s="102" t="s">
        <v>36</v>
      </c>
      <c r="G31" s="118" t="s">
        <v>17</v>
      </c>
      <c r="H31" s="102" t="s">
        <v>36</v>
      </c>
      <c r="I31" s="71"/>
      <c r="J31" s="157"/>
      <c r="K31" s="158"/>
      <c r="L31" s="159"/>
      <c r="M31" s="142"/>
      <c r="N31" s="124"/>
    </row>
    <row r="32" spans="1:14" ht="13.5" customHeight="1">
      <c r="A32" s="215" t="s">
        <v>18</v>
      </c>
      <c r="B32" s="89" t="s">
        <v>9</v>
      </c>
      <c r="C32" s="103"/>
      <c r="D32" s="83"/>
      <c r="E32" s="116"/>
      <c r="F32" s="83"/>
      <c r="G32" s="116"/>
      <c r="H32" s="83"/>
      <c r="I32" s="72" t="s">
        <v>16</v>
      </c>
      <c r="J32" s="157"/>
      <c r="K32" s="158"/>
      <c r="L32" s="159"/>
      <c r="M32" s="142"/>
      <c r="N32" s="124"/>
    </row>
    <row r="33" spans="1:14" ht="13.5" customHeight="1">
      <c r="A33" s="223"/>
      <c r="B33" s="87" t="s">
        <v>11</v>
      </c>
      <c r="C33" s="10"/>
      <c r="D33" s="101" t="s">
        <v>35</v>
      </c>
      <c r="E33" s="117"/>
      <c r="F33" s="101" t="s">
        <v>35</v>
      </c>
      <c r="G33" s="117"/>
      <c r="H33" s="101" t="s">
        <v>35</v>
      </c>
      <c r="I33" s="70"/>
      <c r="J33" s="157"/>
      <c r="K33" s="158"/>
      <c r="L33" s="159"/>
      <c r="M33" s="142"/>
      <c r="N33" s="124"/>
    </row>
    <row r="34" spans="1:14" ht="13.5" customHeight="1">
      <c r="A34" s="216"/>
      <c r="B34" s="88" t="s">
        <v>12</v>
      </c>
      <c r="C34" s="28"/>
      <c r="D34" s="102" t="s">
        <v>36</v>
      </c>
      <c r="E34" s="118"/>
      <c r="F34" s="102" t="s">
        <v>36</v>
      </c>
      <c r="G34" s="118" t="s">
        <v>17</v>
      </c>
      <c r="H34" s="102" t="s">
        <v>36</v>
      </c>
      <c r="I34" s="71"/>
      <c r="J34" s="157"/>
      <c r="K34" s="158"/>
      <c r="L34" s="159"/>
      <c r="M34" s="142"/>
      <c r="N34" s="124"/>
    </row>
    <row r="35" spans="1:14" ht="13.5" customHeight="1">
      <c r="A35" s="226" t="s">
        <v>19</v>
      </c>
      <c r="B35" s="89" t="s">
        <v>9</v>
      </c>
      <c r="C35" s="103"/>
      <c r="D35" s="83"/>
      <c r="E35" s="116"/>
      <c r="F35" s="83"/>
      <c r="G35" s="116"/>
      <c r="H35" s="83"/>
      <c r="I35" s="72" t="s">
        <v>37</v>
      </c>
      <c r="J35" s="157"/>
      <c r="K35" s="158"/>
      <c r="L35" s="159"/>
      <c r="M35" s="142"/>
      <c r="N35" s="124"/>
    </row>
    <row r="36" spans="1:14" ht="13.5" customHeight="1">
      <c r="A36" s="227"/>
      <c r="B36" s="88" t="s">
        <v>12</v>
      </c>
      <c r="C36" s="102"/>
      <c r="D36" s="73"/>
      <c r="E36" s="115" t="s">
        <v>21</v>
      </c>
      <c r="F36" s="73" t="s">
        <v>21</v>
      </c>
      <c r="G36" s="115" t="s">
        <v>21</v>
      </c>
      <c r="H36" s="73"/>
      <c r="I36" s="71"/>
      <c r="J36" s="157"/>
      <c r="K36" s="158"/>
      <c r="L36" s="159"/>
      <c r="M36" s="142"/>
      <c r="N36" s="124"/>
    </row>
    <row r="37" spans="1:14" ht="13.5" customHeight="1">
      <c r="A37" s="215" t="s">
        <v>23</v>
      </c>
      <c r="B37" s="89" t="s">
        <v>9</v>
      </c>
      <c r="C37" s="103"/>
      <c r="D37" s="83"/>
      <c r="E37" s="116"/>
      <c r="F37" s="83"/>
      <c r="G37" s="116"/>
      <c r="H37" s="83"/>
      <c r="I37" s="72"/>
      <c r="J37" s="157"/>
      <c r="K37" s="158"/>
      <c r="L37" s="159"/>
      <c r="M37" s="142"/>
      <c r="N37" s="124"/>
    </row>
    <row r="38" spans="1:14" ht="13.5" customHeight="1">
      <c r="A38" s="216"/>
      <c r="B38" s="88" t="s">
        <v>12</v>
      </c>
      <c r="C38" s="102"/>
      <c r="D38" s="73"/>
      <c r="E38" s="115" t="s">
        <v>24</v>
      </c>
      <c r="F38" s="73" t="s">
        <v>24</v>
      </c>
      <c r="G38" s="115" t="s">
        <v>24</v>
      </c>
      <c r="H38" s="73"/>
      <c r="I38" s="71" t="s">
        <v>38</v>
      </c>
      <c r="J38" s="157"/>
      <c r="K38" s="158"/>
      <c r="L38" s="159"/>
      <c r="M38" s="142"/>
      <c r="N38" s="124"/>
    </row>
    <row r="39" spans="1:14" ht="13.5" customHeight="1">
      <c r="A39" s="215" t="s">
        <v>25</v>
      </c>
      <c r="B39" s="89" t="s">
        <v>9</v>
      </c>
      <c r="C39" s="103"/>
      <c r="D39" s="83"/>
      <c r="E39" s="116"/>
      <c r="F39" s="83"/>
      <c r="G39" s="116"/>
      <c r="H39" s="83"/>
      <c r="I39" s="72" t="s">
        <v>39</v>
      </c>
      <c r="J39" s="157"/>
      <c r="K39" s="158"/>
      <c r="L39" s="159"/>
      <c r="M39" s="142"/>
      <c r="N39" s="124"/>
    </row>
    <row r="40" spans="1:14" ht="13.5" customHeight="1">
      <c r="A40" s="216"/>
      <c r="B40" s="88" t="s">
        <v>12</v>
      </c>
      <c r="C40" s="102"/>
      <c r="D40" s="73"/>
      <c r="E40" s="115" t="s">
        <v>40</v>
      </c>
      <c r="F40" s="73"/>
      <c r="G40" s="115"/>
      <c r="H40" s="73" t="s">
        <v>40</v>
      </c>
      <c r="I40" s="71"/>
      <c r="J40" s="157"/>
      <c r="K40" s="158"/>
      <c r="L40" s="159"/>
      <c r="M40" s="142"/>
      <c r="N40" s="124"/>
    </row>
    <row r="41" spans="1:14" ht="13.5" customHeight="1">
      <c r="A41" s="215" t="s">
        <v>27</v>
      </c>
      <c r="B41" s="89" t="s">
        <v>9</v>
      </c>
      <c r="C41" s="103"/>
      <c r="D41" s="83"/>
      <c r="E41" s="116"/>
      <c r="F41" s="83"/>
      <c r="G41" s="116"/>
      <c r="H41" s="83"/>
      <c r="I41" s="72" t="s">
        <v>41</v>
      </c>
      <c r="J41" s="157"/>
      <c r="K41" s="158"/>
      <c r="L41" s="159"/>
      <c r="M41" s="142"/>
      <c r="N41" s="124"/>
    </row>
    <row r="42" spans="1:14" ht="13.5" customHeight="1">
      <c r="A42" s="216"/>
      <c r="B42" s="88" t="s">
        <v>12</v>
      </c>
      <c r="C42" s="102"/>
      <c r="D42" s="73"/>
      <c r="E42" s="115"/>
      <c r="F42" s="73"/>
      <c r="G42" s="115" t="s">
        <v>40</v>
      </c>
      <c r="H42" s="73"/>
      <c r="I42" s="71"/>
      <c r="J42" s="157"/>
      <c r="K42" s="158"/>
      <c r="L42" s="159"/>
      <c r="M42" s="142"/>
      <c r="N42" s="124"/>
    </row>
    <row r="43" spans="1:14" ht="13.5" customHeight="1">
      <c r="A43" s="215" t="s">
        <v>28</v>
      </c>
      <c r="B43" s="89" t="s">
        <v>9</v>
      </c>
      <c r="C43" s="103"/>
      <c r="D43" s="83"/>
      <c r="E43" s="116"/>
      <c r="F43" s="83"/>
      <c r="G43" s="116"/>
      <c r="H43" s="83"/>
      <c r="I43" s="72" t="s">
        <v>42</v>
      </c>
      <c r="J43" s="157"/>
      <c r="K43" s="158"/>
      <c r="L43" s="159"/>
      <c r="M43" s="142"/>
      <c r="N43" s="124"/>
    </row>
    <row r="44" spans="1:14" ht="13.5" customHeight="1">
      <c r="A44" s="216"/>
      <c r="B44" s="88" t="s">
        <v>12</v>
      </c>
      <c r="C44" s="102"/>
      <c r="D44" s="73" t="s">
        <v>40</v>
      </c>
      <c r="E44" s="115"/>
      <c r="F44" s="73"/>
      <c r="G44" s="115"/>
      <c r="H44" s="73" t="s">
        <v>29</v>
      </c>
      <c r="I44" s="71"/>
      <c r="J44" s="157"/>
      <c r="K44" s="158"/>
      <c r="L44" s="159"/>
      <c r="M44" s="142"/>
      <c r="N44" s="124"/>
    </row>
    <row r="45" spans="1:14" ht="13.5" customHeight="1">
      <c r="A45" s="215" t="s">
        <v>31</v>
      </c>
      <c r="B45" s="89" t="s">
        <v>9</v>
      </c>
      <c r="C45" s="103"/>
      <c r="D45" s="83"/>
      <c r="E45" s="116"/>
      <c r="F45" s="83"/>
      <c r="G45" s="116"/>
      <c r="H45" s="83"/>
      <c r="I45" s="72"/>
      <c r="J45" s="157"/>
      <c r="K45" s="158"/>
      <c r="L45" s="159"/>
      <c r="M45" s="142"/>
      <c r="N45" s="124"/>
    </row>
    <row r="46" spans="1:14" ht="13.5" customHeight="1">
      <c r="A46" s="216"/>
      <c r="B46" s="88" t="s">
        <v>12</v>
      </c>
      <c r="C46" s="102"/>
      <c r="D46" s="73"/>
      <c r="E46" s="115"/>
      <c r="F46" s="73" t="s">
        <v>40</v>
      </c>
      <c r="G46" s="115"/>
      <c r="H46" s="73" t="s">
        <v>43</v>
      </c>
      <c r="I46" s="71" t="s">
        <v>44</v>
      </c>
      <c r="J46" s="157"/>
      <c r="K46" s="158"/>
      <c r="L46" s="159"/>
      <c r="M46" s="142"/>
      <c r="N46" s="124"/>
    </row>
    <row r="47" spans="1:14" ht="13.5" customHeight="1">
      <c r="A47" s="213" t="s">
        <v>45</v>
      </c>
      <c r="B47" s="90"/>
      <c r="C47" s="15" t="s">
        <v>1</v>
      </c>
      <c r="D47" s="15" t="s">
        <v>2</v>
      </c>
      <c r="E47" s="109" t="s">
        <v>3</v>
      </c>
      <c r="F47" s="15" t="s">
        <v>4</v>
      </c>
      <c r="G47" s="109" t="s">
        <v>5</v>
      </c>
      <c r="H47" s="15" t="s">
        <v>6</v>
      </c>
      <c r="I47" s="68" t="s">
        <v>7</v>
      </c>
      <c r="J47" s="157"/>
      <c r="K47" s="158"/>
      <c r="L47" s="159"/>
      <c r="M47" s="142"/>
      <c r="N47" s="124"/>
    </row>
    <row r="48" spans="1:14" s="24" customFormat="1" ht="13.5" customHeight="1">
      <c r="A48" s="214"/>
      <c r="B48" s="91"/>
      <c r="C48" s="30">
        <f>+I25+1</f>
        <v>41370</v>
      </c>
      <c r="D48" s="30">
        <f t="shared" ref="D48:I48" si="2">C48+1</f>
        <v>41371</v>
      </c>
      <c r="E48" s="119">
        <f t="shared" si="2"/>
        <v>41372</v>
      </c>
      <c r="F48" s="30">
        <f t="shared" si="2"/>
        <v>41373</v>
      </c>
      <c r="G48" s="119">
        <f t="shared" si="2"/>
        <v>41374</v>
      </c>
      <c r="H48" s="30">
        <f t="shared" si="2"/>
        <v>41375</v>
      </c>
      <c r="I48" s="76">
        <f t="shared" si="2"/>
        <v>41376</v>
      </c>
      <c r="J48" s="163"/>
      <c r="K48" s="164"/>
      <c r="L48" s="159"/>
      <c r="M48" s="165"/>
      <c r="N48" s="124"/>
    </row>
    <row r="49" spans="1:14" ht="12.75" customHeight="1">
      <c r="A49" s="215" t="s">
        <v>8</v>
      </c>
      <c r="B49" s="89" t="s">
        <v>9</v>
      </c>
      <c r="C49" s="103"/>
      <c r="D49" s="83"/>
      <c r="E49" s="116"/>
      <c r="F49" s="83"/>
      <c r="G49" s="116"/>
      <c r="H49" s="83"/>
      <c r="I49" s="72" t="s">
        <v>46</v>
      </c>
      <c r="J49" s="150"/>
      <c r="K49" s="151"/>
      <c r="L49" s="159"/>
      <c r="M49" s="142"/>
      <c r="N49" s="124"/>
    </row>
    <row r="50" spans="1:14" ht="12.75" customHeight="1">
      <c r="A50" s="217"/>
      <c r="B50" s="87" t="s">
        <v>11</v>
      </c>
      <c r="C50" s="51"/>
      <c r="D50" s="101" t="s">
        <v>33</v>
      </c>
      <c r="E50" s="117"/>
      <c r="F50" s="101" t="s">
        <v>33</v>
      </c>
      <c r="G50" s="117"/>
      <c r="H50" s="101" t="s">
        <v>33</v>
      </c>
      <c r="I50" s="200" t="s">
        <v>218</v>
      </c>
      <c r="J50" s="157"/>
      <c r="K50" s="158"/>
      <c r="L50" s="159"/>
      <c r="M50" s="142"/>
      <c r="N50" s="124"/>
    </row>
    <row r="51" spans="1:14" ht="12.75" customHeight="1">
      <c r="A51" s="216"/>
      <c r="B51" s="88" t="s">
        <v>12</v>
      </c>
      <c r="C51" s="43"/>
      <c r="D51" s="102" t="s">
        <v>34</v>
      </c>
      <c r="E51" s="118" t="s">
        <v>47</v>
      </c>
      <c r="F51" s="102" t="s">
        <v>34</v>
      </c>
      <c r="G51" s="118" t="s">
        <v>47</v>
      </c>
      <c r="H51" s="102" t="s">
        <v>34</v>
      </c>
      <c r="I51" s="71"/>
      <c r="J51" s="157"/>
      <c r="K51" s="158"/>
      <c r="L51" s="159"/>
      <c r="M51" s="142"/>
      <c r="N51" s="124"/>
    </row>
    <row r="52" spans="1:14" ht="13.5" customHeight="1">
      <c r="A52" s="215" t="s">
        <v>15</v>
      </c>
      <c r="B52" s="89" t="s">
        <v>9</v>
      </c>
      <c r="C52" s="103"/>
      <c r="D52" s="83"/>
      <c r="E52" s="116"/>
      <c r="F52" s="83"/>
      <c r="G52" s="116"/>
      <c r="H52" s="83"/>
      <c r="I52" s="72" t="s">
        <v>46</v>
      </c>
      <c r="J52" s="157"/>
      <c r="K52" s="158"/>
      <c r="L52" s="159"/>
      <c r="M52" s="142"/>
      <c r="N52" s="124"/>
    </row>
    <row r="53" spans="1:14" ht="13.5" customHeight="1">
      <c r="A53" s="217"/>
      <c r="B53" s="87" t="s">
        <v>11</v>
      </c>
      <c r="C53" s="51"/>
      <c r="D53" s="101" t="s">
        <v>35</v>
      </c>
      <c r="E53" s="117"/>
      <c r="F53" s="101" t="s">
        <v>35</v>
      </c>
      <c r="G53" s="117"/>
      <c r="H53" s="101" t="s">
        <v>35</v>
      </c>
      <c r="I53" s="200" t="s">
        <v>218</v>
      </c>
      <c r="J53" s="157"/>
      <c r="K53" s="158"/>
      <c r="L53" s="159"/>
      <c r="M53" s="142"/>
      <c r="N53" s="124"/>
    </row>
    <row r="54" spans="1:14" ht="13.5" customHeight="1">
      <c r="A54" s="216"/>
      <c r="B54" s="88" t="s">
        <v>12</v>
      </c>
      <c r="C54" s="38"/>
      <c r="D54" s="102" t="s">
        <v>36</v>
      </c>
      <c r="E54" s="118"/>
      <c r="F54" s="102" t="s">
        <v>36</v>
      </c>
      <c r="G54" s="118" t="s">
        <v>48</v>
      </c>
      <c r="H54" s="102" t="s">
        <v>36</v>
      </c>
      <c r="I54" s="71"/>
      <c r="J54" s="157"/>
      <c r="K54" s="158"/>
      <c r="L54" s="159"/>
      <c r="M54" s="142"/>
      <c r="N54" s="124"/>
    </row>
    <row r="55" spans="1:14" ht="13.5" customHeight="1">
      <c r="A55" s="215" t="s">
        <v>18</v>
      </c>
      <c r="B55" s="89" t="s">
        <v>9</v>
      </c>
      <c r="C55" s="103"/>
      <c r="D55" s="83"/>
      <c r="E55" s="116"/>
      <c r="F55" s="83"/>
      <c r="G55" s="116"/>
      <c r="H55" s="83"/>
      <c r="I55" s="72" t="s">
        <v>46</v>
      </c>
      <c r="J55" s="157"/>
      <c r="K55" s="158"/>
      <c r="L55" s="159"/>
      <c r="M55" s="142"/>
      <c r="N55" s="124"/>
    </row>
    <row r="56" spans="1:14" ht="13.5" customHeight="1">
      <c r="A56" s="223"/>
      <c r="B56" s="87" t="s">
        <v>11</v>
      </c>
      <c r="C56" s="10"/>
      <c r="D56" s="101" t="s">
        <v>35</v>
      </c>
      <c r="E56" s="117"/>
      <c r="F56" s="101" t="s">
        <v>35</v>
      </c>
      <c r="G56" s="117"/>
      <c r="H56" s="101" t="s">
        <v>35</v>
      </c>
      <c r="I56" s="200" t="s">
        <v>218</v>
      </c>
      <c r="J56" s="157"/>
      <c r="K56" s="158"/>
      <c r="L56" s="159"/>
      <c r="M56" s="142"/>
      <c r="N56" s="124"/>
    </row>
    <row r="57" spans="1:14" ht="13.5" customHeight="1">
      <c r="A57" s="216"/>
      <c r="B57" s="88" t="s">
        <v>12</v>
      </c>
      <c r="C57" s="28"/>
      <c r="D57" s="102" t="s">
        <v>36</v>
      </c>
      <c r="E57" s="118"/>
      <c r="F57" s="102" t="s">
        <v>36</v>
      </c>
      <c r="G57" s="118" t="s">
        <v>48</v>
      </c>
      <c r="H57" s="102" t="s">
        <v>36</v>
      </c>
      <c r="I57" s="71"/>
      <c r="J57" s="157"/>
      <c r="K57" s="158"/>
      <c r="L57" s="159"/>
      <c r="M57" s="142"/>
      <c r="N57" s="124"/>
    </row>
    <row r="58" spans="1:14" ht="13.5" customHeight="1">
      <c r="A58" s="226" t="s">
        <v>19</v>
      </c>
      <c r="B58" s="89" t="s">
        <v>9</v>
      </c>
      <c r="C58" s="103"/>
      <c r="D58" s="83"/>
      <c r="E58" s="116"/>
      <c r="F58" s="83"/>
      <c r="G58" s="116"/>
      <c r="H58" s="83"/>
      <c r="I58" s="72" t="s">
        <v>46</v>
      </c>
      <c r="J58" s="157"/>
      <c r="K58" s="158"/>
      <c r="L58" s="159"/>
      <c r="M58" s="142"/>
      <c r="N58" s="124"/>
    </row>
    <row r="59" spans="1:14" ht="13.5" customHeight="1">
      <c r="A59" s="227"/>
      <c r="B59" s="88" t="s">
        <v>12</v>
      </c>
      <c r="C59" s="102"/>
      <c r="D59" s="73"/>
      <c r="E59" s="115" t="s">
        <v>49</v>
      </c>
      <c r="F59" s="73" t="s">
        <v>49</v>
      </c>
      <c r="G59" s="115" t="s">
        <v>50</v>
      </c>
      <c r="H59" s="73" t="s">
        <v>49</v>
      </c>
      <c r="I59" s="200" t="s">
        <v>218</v>
      </c>
      <c r="J59" s="157"/>
      <c r="K59" s="158"/>
      <c r="L59" s="159"/>
      <c r="M59" s="142"/>
      <c r="N59" s="124"/>
    </row>
    <row r="60" spans="1:14" ht="13.5" customHeight="1">
      <c r="A60" s="215" t="s">
        <v>23</v>
      </c>
      <c r="B60" s="89" t="s">
        <v>9</v>
      </c>
      <c r="C60" s="103"/>
      <c r="D60" s="83"/>
      <c r="E60" s="116"/>
      <c r="F60" s="83"/>
      <c r="G60" s="116"/>
      <c r="H60" s="83"/>
      <c r="I60" s="72" t="s">
        <v>46</v>
      </c>
      <c r="J60" s="157"/>
      <c r="K60" s="158"/>
      <c r="L60" s="159"/>
      <c r="M60" s="142"/>
      <c r="N60" s="124"/>
    </row>
    <row r="61" spans="1:14" ht="13.5" customHeight="1">
      <c r="A61" s="216"/>
      <c r="B61" s="88" t="s">
        <v>12</v>
      </c>
      <c r="C61" s="102"/>
      <c r="D61" s="73"/>
      <c r="E61" s="115" t="s">
        <v>51</v>
      </c>
      <c r="F61" s="73" t="s">
        <v>51</v>
      </c>
      <c r="G61" s="115" t="s">
        <v>52</v>
      </c>
      <c r="H61" s="73" t="s">
        <v>51</v>
      </c>
      <c r="I61" s="200" t="s">
        <v>218</v>
      </c>
      <c r="J61" s="157"/>
      <c r="K61" s="158"/>
      <c r="L61" s="159"/>
      <c r="M61" s="142"/>
      <c r="N61" s="124"/>
    </row>
    <row r="62" spans="1:14" ht="13.5" customHeight="1">
      <c r="A62" s="215" t="s">
        <v>25</v>
      </c>
      <c r="B62" s="89" t="s">
        <v>9</v>
      </c>
      <c r="C62" s="103"/>
      <c r="D62" s="83"/>
      <c r="E62" s="116"/>
      <c r="F62" s="83"/>
      <c r="G62" s="116"/>
      <c r="H62" s="83"/>
      <c r="I62" s="72" t="s">
        <v>46</v>
      </c>
      <c r="J62" s="157"/>
      <c r="K62" s="158"/>
      <c r="L62" s="159"/>
      <c r="M62" s="142"/>
      <c r="N62" s="124"/>
    </row>
    <row r="63" spans="1:14" ht="13.5" customHeight="1">
      <c r="A63" s="216"/>
      <c r="B63" s="88" t="s">
        <v>12</v>
      </c>
      <c r="C63" s="102" t="s">
        <v>53</v>
      </c>
      <c r="D63" s="73" t="s">
        <v>40</v>
      </c>
      <c r="E63" s="115"/>
      <c r="F63" s="73" t="s">
        <v>40</v>
      </c>
      <c r="G63" s="115"/>
      <c r="H63" s="73" t="s">
        <v>40</v>
      </c>
      <c r="I63" s="200" t="s">
        <v>218</v>
      </c>
      <c r="J63" s="157"/>
      <c r="K63" s="158"/>
      <c r="L63" s="159"/>
      <c r="M63" s="142"/>
      <c r="N63" s="124"/>
    </row>
    <row r="64" spans="1:14" ht="13.5" customHeight="1">
      <c r="A64" s="215" t="s">
        <v>27</v>
      </c>
      <c r="B64" s="89" t="s">
        <v>9</v>
      </c>
      <c r="C64" s="103" t="s">
        <v>30</v>
      </c>
      <c r="D64" s="83"/>
      <c r="E64" s="116"/>
      <c r="F64" s="83"/>
      <c r="G64" s="116"/>
      <c r="H64" s="83"/>
      <c r="I64" s="72" t="s">
        <v>46</v>
      </c>
      <c r="J64" s="157"/>
      <c r="K64" s="158"/>
      <c r="L64" s="159"/>
      <c r="M64" s="142"/>
      <c r="N64" s="124"/>
    </row>
    <row r="65" spans="1:14" ht="13.5" customHeight="1">
      <c r="A65" s="216"/>
      <c r="B65" s="88" t="s">
        <v>12</v>
      </c>
      <c r="C65" s="102"/>
      <c r="D65" s="73"/>
      <c r="E65" s="115" t="s">
        <v>40</v>
      </c>
      <c r="F65" s="73"/>
      <c r="G65" s="115" t="s">
        <v>40</v>
      </c>
      <c r="H65" s="73"/>
      <c r="I65" s="200" t="s">
        <v>218</v>
      </c>
      <c r="J65" s="157"/>
      <c r="K65" s="158"/>
      <c r="L65" s="159"/>
      <c r="M65" s="142"/>
      <c r="N65" s="124"/>
    </row>
    <row r="66" spans="1:14" ht="13.5" customHeight="1">
      <c r="A66" s="215" t="s">
        <v>28</v>
      </c>
      <c r="B66" s="89" t="s">
        <v>9</v>
      </c>
      <c r="C66" s="103"/>
      <c r="D66" s="83"/>
      <c r="E66" s="116"/>
      <c r="F66" s="83"/>
      <c r="G66" s="116"/>
      <c r="H66" s="83"/>
      <c r="I66" s="72" t="s">
        <v>46</v>
      </c>
      <c r="J66" s="157"/>
      <c r="K66" s="158"/>
      <c r="L66" s="159"/>
      <c r="M66" s="142"/>
      <c r="N66" s="124"/>
    </row>
    <row r="67" spans="1:14" ht="13.5" customHeight="1">
      <c r="A67" s="216"/>
      <c r="B67" s="88" t="s">
        <v>12</v>
      </c>
      <c r="C67" s="102"/>
      <c r="D67" s="73"/>
      <c r="E67" s="189" t="s">
        <v>54</v>
      </c>
      <c r="F67" s="198"/>
      <c r="G67" s="189" t="s">
        <v>54</v>
      </c>
      <c r="H67" s="186" t="s">
        <v>54</v>
      </c>
      <c r="I67" s="200" t="s">
        <v>218</v>
      </c>
      <c r="J67" s="157"/>
      <c r="K67" s="158"/>
      <c r="L67" s="159"/>
      <c r="M67" s="142"/>
      <c r="N67" s="124"/>
    </row>
    <row r="68" spans="1:14" ht="13.5" customHeight="1">
      <c r="A68" s="215" t="s">
        <v>55</v>
      </c>
      <c r="B68" s="89" t="s">
        <v>9</v>
      </c>
      <c r="C68" s="103"/>
      <c r="D68" s="83"/>
      <c r="E68" s="190"/>
      <c r="F68" s="199"/>
      <c r="G68" s="190"/>
      <c r="H68" s="187"/>
      <c r="I68" s="72" t="s">
        <v>46</v>
      </c>
      <c r="J68" s="157"/>
      <c r="K68" s="158"/>
      <c r="L68" s="159"/>
      <c r="M68" s="142"/>
      <c r="N68" s="124"/>
    </row>
    <row r="69" spans="1:14" ht="13.5" customHeight="1">
      <c r="A69" s="216"/>
      <c r="B69" s="88" t="s">
        <v>12</v>
      </c>
      <c r="C69" s="102"/>
      <c r="D69" s="73"/>
      <c r="E69" s="191" t="s">
        <v>56</v>
      </c>
      <c r="F69" s="198"/>
      <c r="G69" s="191" t="s">
        <v>56</v>
      </c>
      <c r="H69" s="188" t="s">
        <v>56</v>
      </c>
      <c r="I69" s="200" t="s">
        <v>218</v>
      </c>
      <c r="J69" s="157"/>
      <c r="K69" s="158"/>
      <c r="L69" s="159"/>
      <c r="M69" s="142"/>
      <c r="N69" s="124"/>
    </row>
    <row r="70" spans="1:14" ht="13.5" customHeight="1">
      <c r="A70" s="213" t="s">
        <v>57</v>
      </c>
      <c r="B70" s="90"/>
      <c r="C70" s="15" t="s">
        <v>1</v>
      </c>
      <c r="D70" s="15" t="s">
        <v>2</v>
      </c>
      <c r="E70" s="109" t="s">
        <v>3</v>
      </c>
      <c r="F70" s="15" t="s">
        <v>4</v>
      </c>
      <c r="G70" s="109" t="s">
        <v>5</v>
      </c>
      <c r="H70" s="15" t="s">
        <v>6</v>
      </c>
      <c r="I70" s="77" t="s">
        <v>7</v>
      </c>
      <c r="J70" s="157"/>
      <c r="K70" s="158"/>
      <c r="L70" s="159"/>
      <c r="M70" s="142"/>
      <c r="N70" s="124"/>
    </row>
    <row r="71" spans="1:14" s="24" customFormat="1" ht="13.5" customHeight="1">
      <c r="A71" s="214"/>
      <c r="B71" s="91"/>
      <c r="C71" s="30">
        <f>+I48+1</f>
        <v>41377</v>
      </c>
      <c r="D71" s="30">
        <f t="shared" ref="D71:I71" si="3">C71+1</f>
        <v>41378</v>
      </c>
      <c r="E71" s="119">
        <f t="shared" si="3"/>
        <v>41379</v>
      </c>
      <c r="F71" s="30">
        <f t="shared" si="3"/>
        <v>41380</v>
      </c>
      <c r="G71" s="119">
        <f t="shared" si="3"/>
        <v>41381</v>
      </c>
      <c r="H71" s="30">
        <f t="shared" si="3"/>
        <v>41382</v>
      </c>
      <c r="I71" s="76">
        <f t="shared" si="3"/>
        <v>41383</v>
      </c>
      <c r="J71" s="165"/>
      <c r="K71" s="164"/>
      <c r="L71" s="159"/>
      <c r="M71" s="165"/>
      <c r="N71" s="124"/>
    </row>
    <row r="72" spans="1:14" ht="13.5" customHeight="1">
      <c r="A72" s="215" t="s">
        <v>8</v>
      </c>
      <c r="B72" s="89" t="s">
        <v>9</v>
      </c>
      <c r="C72" s="103"/>
      <c r="D72" s="83"/>
      <c r="E72" s="116"/>
      <c r="F72" s="83"/>
      <c r="G72" s="116"/>
      <c r="H72" s="83" t="s">
        <v>66</v>
      </c>
      <c r="I72" s="72" t="s">
        <v>207</v>
      </c>
      <c r="J72" s="157"/>
      <c r="K72" s="151"/>
      <c r="L72" s="159"/>
      <c r="M72" s="142"/>
      <c r="N72" s="124"/>
    </row>
    <row r="73" spans="1:14" ht="13.5" customHeight="1">
      <c r="A73" s="217"/>
      <c r="B73" s="87" t="s">
        <v>11</v>
      </c>
      <c r="C73" s="10"/>
      <c r="D73" s="101" t="s">
        <v>33</v>
      </c>
      <c r="E73" s="117"/>
      <c r="F73" s="101" t="s">
        <v>33</v>
      </c>
      <c r="G73" s="114"/>
      <c r="H73" s="84" t="s">
        <v>58</v>
      </c>
      <c r="I73" s="70" t="s">
        <v>58</v>
      </c>
      <c r="J73" s="157"/>
      <c r="K73" s="158"/>
      <c r="L73" s="159"/>
      <c r="M73" s="142"/>
      <c r="N73" s="124"/>
    </row>
    <row r="74" spans="1:14" ht="13.5" customHeight="1">
      <c r="A74" s="216"/>
      <c r="B74" s="88" t="s">
        <v>12</v>
      </c>
      <c r="C74" s="28"/>
      <c r="D74" s="102" t="s">
        <v>34</v>
      </c>
      <c r="E74" s="118" t="s">
        <v>47</v>
      </c>
      <c r="F74" s="102" t="s">
        <v>34</v>
      </c>
      <c r="G74" s="118" t="s">
        <v>47</v>
      </c>
      <c r="H74" s="28" t="s">
        <v>68</v>
      </c>
      <c r="I74" s="78" t="s">
        <v>208</v>
      </c>
      <c r="J74" s="166"/>
      <c r="K74" s="167"/>
      <c r="L74" s="159"/>
      <c r="M74" s="168"/>
      <c r="N74" s="124"/>
    </row>
    <row r="75" spans="1:14" ht="13.5" customHeight="1">
      <c r="A75" s="215" t="s">
        <v>15</v>
      </c>
      <c r="B75" s="89" t="s">
        <v>9</v>
      </c>
      <c r="C75" s="103"/>
      <c r="D75" s="83"/>
      <c r="E75" s="116"/>
      <c r="F75" s="83"/>
      <c r="G75" s="116"/>
      <c r="H75" s="83"/>
      <c r="I75" s="72"/>
      <c r="J75" s="157"/>
      <c r="K75" s="158"/>
      <c r="L75" s="159"/>
      <c r="M75" s="142"/>
      <c r="N75" s="124"/>
    </row>
    <row r="76" spans="1:14" ht="12.75" customHeight="1">
      <c r="A76" s="217"/>
      <c r="B76" s="87" t="s">
        <v>11</v>
      </c>
      <c r="C76" s="10"/>
      <c r="D76" s="101" t="s">
        <v>35</v>
      </c>
      <c r="E76" s="117"/>
      <c r="F76" s="101" t="s">
        <v>35</v>
      </c>
      <c r="G76" s="114"/>
      <c r="H76" s="84"/>
      <c r="I76" s="70"/>
      <c r="J76" s="157"/>
      <c r="K76" s="158"/>
      <c r="L76" s="159"/>
      <c r="M76" s="142"/>
      <c r="N76" s="124"/>
    </row>
    <row r="77" spans="1:14" ht="15.75" customHeight="1">
      <c r="A77" s="216"/>
      <c r="B77" s="88" t="s">
        <v>12</v>
      </c>
      <c r="C77" s="28"/>
      <c r="D77" s="102" t="s">
        <v>36</v>
      </c>
      <c r="E77" s="118"/>
      <c r="F77" s="102" t="s">
        <v>36</v>
      </c>
      <c r="G77" s="118" t="s">
        <v>48</v>
      </c>
      <c r="H77" s="102" t="s">
        <v>69</v>
      </c>
      <c r="I77" s="71" t="s">
        <v>209</v>
      </c>
      <c r="J77" s="157"/>
      <c r="K77" s="158"/>
      <c r="L77" s="159"/>
      <c r="M77" s="142"/>
      <c r="N77" s="124"/>
    </row>
    <row r="78" spans="1:14" ht="13.5" customHeight="1">
      <c r="A78" s="215" t="s">
        <v>18</v>
      </c>
      <c r="B78" s="89" t="s">
        <v>9</v>
      </c>
      <c r="C78" s="103"/>
      <c r="D78" s="83"/>
      <c r="E78" s="116"/>
      <c r="F78" s="83"/>
      <c r="G78" s="116"/>
      <c r="H78" s="83"/>
      <c r="I78" s="72"/>
      <c r="J78" s="157"/>
      <c r="K78" s="158"/>
      <c r="L78" s="159"/>
      <c r="M78" s="142"/>
      <c r="N78" s="124"/>
    </row>
    <row r="79" spans="1:14" ht="13.5" customHeight="1">
      <c r="A79" s="223"/>
      <c r="B79" s="87" t="s">
        <v>11</v>
      </c>
      <c r="C79" s="10"/>
      <c r="D79" s="101" t="s">
        <v>35</v>
      </c>
      <c r="E79" s="117"/>
      <c r="F79" s="101" t="s">
        <v>35</v>
      </c>
      <c r="G79" s="114"/>
      <c r="H79" s="84"/>
      <c r="I79" s="70"/>
      <c r="J79" s="157"/>
      <c r="K79" s="158"/>
      <c r="L79" s="159"/>
      <c r="M79" s="142"/>
      <c r="N79" s="124"/>
    </row>
    <row r="80" spans="1:14" ht="13.5" customHeight="1">
      <c r="A80" s="216"/>
      <c r="B80" s="88" t="s">
        <v>12</v>
      </c>
      <c r="C80" s="28"/>
      <c r="D80" s="102" t="s">
        <v>36</v>
      </c>
      <c r="E80" s="118"/>
      <c r="F80" s="102" t="s">
        <v>36</v>
      </c>
      <c r="G80" s="118" t="s">
        <v>48</v>
      </c>
      <c r="H80" s="102" t="s">
        <v>69</v>
      </c>
      <c r="I80" s="71" t="s">
        <v>209</v>
      </c>
      <c r="J80" s="157"/>
      <c r="K80" s="158"/>
      <c r="L80" s="159"/>
      <c r="M80" s="142"/>
      <c r="N80" s="124"/>
    </row>
    <row r="81" spans="1:14" ht="13.5" customHeight="1">
      <c r="A81" s="218" t="s">
        <v>19</v>
      </c>
      <c r="B81" s="89" t="s">
        <v>9</v>
      </c>
      <c r="C81" s="103"/>
      <c r="D81" s="83"/>
      <c r="E81" s="116"/>
      <c r="F81" s="83"/>
      <c r="G81" s="116"/>
      <c r="H81" s="83"/>
      <c r="I81" s="72"/>
      <c r="J81" s="157"/>
      <c r="K81" s="158"/>
      <c r="L81" s="159"/>
      <c r="M81" s="142"/>
      <c r="N81" s="124"/>
    </row>
    <row r="82" spans="1:14" ht="13.5" customHeight="1">
      <c r="A82" s="219"/>
      <c r="B82" s="88" t="s">
        <v>12</v>
      </c>
      <c r="C82" s="102"/>
      <c r="D82" s="73" t="s">
        <v>59</v>
      </c>
      <c r="E82" s="115"/>
      <c r="F82" s="73" t="s">
        <v>227</v>
      </c>
      <c r="G82" s="115" t="s">
        <v>51</v>
      </c>
      <c r="H82" s="73"/>
      <c r="I82" s="71" t="s">
        <v>210</v>
      </c>
      <c r="J82" s="157"/>
      <c r="K82" s="158"/>
      <c r="L82" s="159"/>
      <c r="M82" s="142"/>
      <c r="N82" s="124"/>
    </row>
    <row r="83" spans="1:14" ht="13.5" customHeight="1">
      <c r="A83" s="215" t="s">
        <v>23</v>
      </c>
      <c r="B83" s="89" t="s">
        <v>9</v>
      </c>
      <c r="C83" s="33"/>
      <c r="D83" s="103"/>
      <c r="E83" s="116"/>
      <c r="F83" s="83"/>
      <c r="G83" s="116"/>
      <c r="H83" s="108"/>
      <c r="I83" s="79"/>
      <c r="J83" s="166"/>
      <c r="K83" s="167"/>
      <c r="L83" s="159"/>
      <c r="M83" s="168"/>
      <c r="N83" s="124"/>
    </row>
    <row r="84" spans="1:14" ht="13.5" customHeight="1">
      <c r="A84" s="216"/>
      <c r="B84" s="88" t="s">
        <v>12</v>
      </c>
      <c r="C84" s="102"/>
      <c r="D84" s="73" t="s">
        <v>60</v>
      </c>
      <c r="E84" s="115"/>
      <c r="F84" s="73" t="s">
        <v>21</v>
      </c>
      <c r="G84" s="115" t="s">
        <v>50</v>
      </c>
      <c r="H84" s="73"/>
      <c r="I84" s="71" t="s">
        <v>216</v>
      </c>
      <c r="J84" s="157"/>
      <c r="K84" s="158"/>
      <c r="L84" s="159"/>
      <c r="M84" s="142"/>
      <c r="N84" s="124"/>
    </row>
    <row r="85" spans="1:14" ht="13.5" customHeight="1">
      <c r="A85" s="215" t="s">
        <v>25</v>
      </c>
      <c r="B85" s="89" t="s">
        <v>9</v>
      </c>
      <c r="C85" s="33"/>
      <c r="D85" s="103"/>
      <c r="E85" s="116"/>
      <c r="F85" s="83"/>
      <c r="G85" s="116"/>
      <c r="H85" s="108"/>
      <c r="I85" s="153"/>
      <c r="J85" s="166"/>
      <c r="K85" s="167"/>
      <c r="L85" s="159"/>
      <c r="M85" s="168"/>
      <c r="N85" s="124"/>
    </row>
    <row r="86" spans="1:14" ht="13.5" customHeight="1">
      <c r="A86" s="216"/>
      <c r="B86" s="88" t="s">
        <v>12</v>
      </c>
      <c r="C86" s="28"/>
      <c r="D86" s="102"/>
      <c r="E86" s="115" t="s">
        <v>29</v>
      </c>
      <c r="F86" s="73" t="s">
        <v>61</v>
      </c>
      <c r="G86" s="115"/>
      <c r="H86" s="73" t="s">
        <v>74</v>
      </c>
      <c r="I86" s="71" t="s">
        <v>93</v>
      </c>
      <c r="J86" s="157"/>
      <c r="K86" s="158"/>
      <c r="L86" s="159"/>
      <c r="M86" s="142"/>
      <c r="N86" s="124"/>
    </row>
    <row r="87" spans="1:14" ht="13.5" customHeight="1">
      <c r="A87" s="215" t="s">
        <v>27</v>
      </c>
      <c r="B87" s="89" t="s">
        <v>9</v>
      </c>
      <c r="C87" s="33"/>
      <c r="D87" s="103"/>
      <c r="E87" s="116"/>
      <c r="F87" s="83"/>
      <c r="G87" s="116"/>
      <c r="H87" s="83"/>
      <c r="I87" s="74"/>
      <c r="J87" s="157"/>
      <c r="K87" s="158"/>
      <c r="L87" s="159"/>
      <c r="M87" s="142"/>
      <c r="N87" s="124"/>
    </row>
    <row r="88" spans="1:14" ht="13.5" customHeight="1">
      <c r="A88" s="216"/>
      <c r="B88" s="88" t="s">
        <v>12</v>
      </c>
      <c r="C88" s="28"/>
      <c r="D88" s="102"/>
      <c r="E88" s="115" t="s">
        <v>43</v>
      </c>
      <c r="F88" s="73" t="s">
        <v>62</v>
      </c>
      <c r="G88" s="115"/>
      <c r="H88" s="105"/>
      <c r="I88" s="80" t="s">
        <v>84</v>
      </c>
      <c r="J88" s="166"/>
      <c r="K88" s="167"/>
      <c r="L88" s="159"/>
      <c r="M88" s="168"/>
      <c r="N88" s="124"/>
    </row>
    <row r="89" spans="1:14" ht="13.5" customHeight="1">
      <c r="A89" s="215" t="s">
        <v>28</v>
      </c>
      <c r="B89" s="89" t="s">
        <v>9</v>
      </c>
      <c r="C89" s="33"/>
      <c r="D89" s="103"/>
      <c r="E89" s="116"/>
      <c r="F89" s="83"/>
      <c r="G89" s="116"/>
      <c r="H89" s="83"/>
      <c r="I89" s="74"/>
      <c r="J89" s="157"/>
      <c r="K89" s="158"/>
      <c r="L89" s="159"/>
      <c r="M89" s="142"/>
      <c r="N89" s="124"/>
    </row>
    <row r="90" spans="1:14" ht="13.5" customHeight="1">
      <c r="A90" s="216"/>
      <c r="B90" s="88" t="s">
        <v>12</v>
      </c>
      <c r="C90" s="28"/>
      <c r="D90" s="102"/>
      <c r="E90" s="115" t="s">
        <v>83</v>
      </c>
      <c r="F90" s="73"/>
      <c r="G90" s="115" t="s">
        <v>83</v>
      </c>
      <c r="H90" s="73" t="s">
        <v>70</v>
      </c>
      <c r="I90" s="71"/>
      <c r="J90" s="166"/>
      <c r="K90" s="167"/>
      <c r="L90" s="159"/>
      <c r="M90" s="168"/>
      <c r="N90" s="124"/>
    </row>
    <row r="91" spans="1:14" ht="13.5" customHeight="1">
      <c r="A91" s="215" t="s">
        <v>31</v>
      </c>
      <c r="B91" s="89" t="s">
        <v>9</v>
      </c>
      <c r="C91" s="33"/>
      <c r="D91" s="103"/>
      <c r="E91" s="116"/>
      <c r="F91" s="83"/>
      <c r="G91" s="116"/>
      <c r="H91" s="129"/>
      <c r="I91" s="79"/>
      <c r="J91" s="166"/>
      <c r="K91" s="167"/>
      <c r="L91" s="159"/>
      <c r="M91" s="168"/>
      <c r="N91" s="124"/>
    </row>
    <row r="92" spans="1:14" ht="13.5" customHeight="1">
      <c r="A92" s="216"/>
      <c r="B92" s="88" t="s">
        <v>12</v>
      </c>
      <c r="C92" s="28"/>
      <c r="D92" s="102"/>
      <c r="E92" s="115" t="s">
        <v>86</v>
      </c>
      <c r="F92" s="73"/>
      <c r="G92" s="115" t="s">
        <v>86</v>
      </c>
      <c r="H92" s="73" t="s">
        <v>72</v>
      </c>
      <c r="I92" s="80"/>
      <c r="J92" s="166"/>
      <c r="K92" s="167"/>
      <c r="L92" s="159"/>
      <c r="M92" s="168"/>
      <c r="N92" s="124"/>
    </row>
    <row r="93" spans="1:14" ht="13.5" customHeight="1">
      <c r="A93" s="213" t="s">
        <v>63</v>
      </c>
      <c r="B93" s="90"/>
      <c r="C93" s="15" t="s">
        <v>1</v>
      </c>
      <c r="D93" s="15" t="s">
        <v>2</v>
      </c>
      <c r="E93" s="109" t="s">
        <v>3</v>
      </c>
      <c r="F93" s="15" t="s">
        <v>4</v>
      </c>
      <c r="G93" s="109" t="s">
        <v>5</v>
      </c>
      <c r="H93" s="15" t="s">
        <v>6</v>
      </c>
      <c r="I93" s="77" t="s">
        <v>7</v>
      </c>
      <c r="J93" s="157"/>
      <c r="K93" s="158"/>
      <c r="L93" s="159"/>
      <c r="M93" s="142"/>
      <c r="N93" s="124"/>
    </row>
    <row r="94" spans="1:14" ht="13.5" customHeight="1">
      <c r="A94" s="214"/>
      <c r="B94" s="91"/>
      <c r="C94" s="30">
        <f>+I71+1</f>
        <v>41384</v>
      </c>
      <c r="D94" s="30">
        <f t="shared" ref="D94:I94" si="4">C94+1</f>
        <v>41385</v>
      </c>
      <c r="E94" s="119">
        <f t="shared" si="4"/>
        <v>41386</v>
      </c>
      <c r="F94" s="30">
        <f t="shared" si="4"/>
        <v>41387</v>
      </c>
      <c r="G94" s="119">
        <f t="shared" si="4"/>
        <v>41388</v>
      </c>
      <c r="H94" s="30">
        <f t="shared" si="4"/>
        <v>41389</v>
      </c>
      <c r="I94" s="76">
        <f t="shared" si="4"/>
        <v>41390</v>
      </c>
      <c r="J94" s="157"/>
      <c r="K94" s="158"/>
      <c r="L94" s="159"/>
      <c r="M94" s="142"/>
      <c r="N94" s="124"/>
    </row>
    <row r="95" spans="1:14" ht="13.5" customHeight="1">
      <c r="A95" s="202"/>
      <c r="B95" s="228" t="s">
        <v>226</v>
      </c>
      <c r="C95" s="228"/>
      <c r="D95" s="228"/>
      <c r="E95" s="228"/>
      <c r="F95" s="228"/>
      <c r="G95" s="228"/>
      <c r="H95" s="228"/>
      <c r="I95" s="229"/>
      <c r="J95" s="157"/>
      <c r="K95" s="158"/>
      <c r="L95" s="159"/>
      <c r="M95" s="142"/>
      <c r="N95" s="124"/>
    </row>
    <row r="96" spans="1:14" ht="22.5" customHeight="1">
      <c r="A96" s="202"/>
      <c r="B96" s="230"/>
      <c r="C96" s="230"/>
      <c r="D96" s="230"/>
      <c r="E96" s="230"/>
      <c r="F96" s="230"/>
      <c r="G96" s="230"/>
      <c r="H96" s="230"/>
      <c r="I96" s="231"/>
      <c r="J96" s="157"/>
      <c r="K96" s="158"/>
      <c r="L96" s="159"/>
      <c r="M96" s="142"/>
      <c r="N96" s="124"/>
    </row>
    <row r="97" spans="1:14" ht="12.75" customHeight="1">
      <c r="A97" s="215" t="s">
        <v>64</v>
      </c>
      <c r="B97" s="89" t="s">
        <v>9</v>
      </c>
      <c r="C97" s="103" t="s">
        <v>65</v>
      </c>
      <c r="D97" s="83" t="s">
        <v>219</v>
      </c>
      <c r="E97" s="83" t="s">
        <v>219</v>
      </c>
      <c r="F97" s="83" t="s">
        <v>219</v>
      </c>
      <c r="G97" s="83" t="s">
        <v>219</v>
      </c>
      <c r="H97" s="83" t="s">
        <v>219</v>
      </c>
      <c r="I97" s="72" t="s">
        <v>67</v>
      </c>
      <c r="J97" s="157"/>
      <c r="K97" s="158"/>
      <c r="L97" s="159"/>
      <c r="M97" s="142"/>
      <c r="N97" s="124"/>
    </row>
    <row r="98" spans="1:14" ht="12.75" customHeight="1">
      <c r="A98" s="217"/>
      <c r="B98" s="87" t="s">
        <v>11</v>
      </c>
      <c r="C98" s="101" t="s">
        <v>65</v>
      </c>
      <c r="D98" s="84"/>
      <c r="E98" s="114"/>
      <c r="F98" s="84"/>
      <c r="G98" s="114"/>
      <c r="H98" s="84"/>
      <c r="I98" s="200" t="s">
        <v>194</v>
      </c>
      <c r="J98" s="157"/>
      <c r="K98" s="158"/>
      <c r="L98" s="159"/>
      <c r="M98" s="142"/>
      <c r="N98" s="205"/>
    </row>
    <row r="99" spans="1:14" ht="12.75" customHeight="1">
      <c r="A99" s="216"/>
      <c r="B99" s="88" t="s">
        <v>12</v>
      </c>
      <c r="C99" s="102" t="s">
        <v>65</v>
      </c>
      <c r="D99" s="73"/>
      <c r="E99" s="115"/>
      <c r="F99" s="73"/>
      <c r="G99" s="115"/>
      <c r="H99" s="73"/>
      <c r="I99" s="71"/>
      <c r="J99" s="157"/>
      <c r="K99" s="158"/>
      <c r="L99" s="159"/>
      <c r="M99" s="142"/>
      <c r="N99" s="124"/>
    </row>
    <row r="100" spans="1:14" ht="12.75" customHeight="1">
      <c r="A100" s="215" t="s">
        <v>15</v>
      </c>
      <c r="B100" s="89" t="s">
        <v>9</v>
      </c>
      <c r="C100" s="103" t="s">
        <v>65</v>
      </c>
      <c r="D100" s="83"/>
      <c r="E100" s="116"/>
      <c r="F100" s="83"/>
      <c r="G100" s="116"/>
      <c r="H100" s="83"/>
      <c r="I100" s="72" t="s">
        <v>67</v>
      </c>
      <c r="J100" s="157"/>
      <c r="K100" s="158"/>
      <c r="L100" s="159"/>
      <c r="M100" s="142"/>
      <c r="N100" s="124"/>
    </row>
    <row r="101" spans="1:14" ht="12.75" customHeight="1">
      <c r="A101" s="217"/>
      <c r="B101" s="87" t="s">
        <v>11</v>
      </c>
      <c r="C101" s="101" t="s">
        <v>65</v>
      </c>
      <c r="D101" s="84"/>
      <c r="E101" s="114"/>
      <c r="F101" s="84"/>
      <c r="G101" s="114"/>
      <c r="H101" s="84"/>
      <c r="I101" s="200" t="s">
        <v>194</v>
      </c>
      <c r="J101" s="157"/>
      <c r="K101" s="158"/>
      <c r="L101" s="159"/>
      <c r="M101" s="142"/>
      <c r="N101" s="124"/>
    </row>
    <row r="102" spans="1:14" ht="12.75" customHeight="1">
      <c r="A102" s="216"/>
      <c r="B102" s="88" t="s">
        <v>12</v>
      </c>
      <c r="C102" s="102" t="s">
        <v>65</v>
      </c>
      <c r="D102" s="73" t="s">
        <v>221</v>
      </c>
      <c r="E102" s="73" t="s">
        <v>221</v>
      </c>
      <c r="F102" s="73" t="s">
        <v>221</v>
      </c>
      <c r="G102" s="73" t="s">
        <v>221</v>
      </c>
      <c r="H102" s="73" t="s">
        <v>221</v>
      </c>
      <c r="I102" s="71"/>
      <c r="J102" s="157"/>
      <c r="K102" s="158"/>
      <c r="L102" s="159"/>
      <c r="M102" s="142"/>
      <c r="N102" s="124"/>
    </row>
    <row r="103" spans="1:14" ht="13.5" customHeight="1">
      <c r="A103" s="215" t="s">
        <v>18</v>
      </c>
      <c r="B103" s="89" t="s">
        <v>9</v>
      </c>
      <c r="C103" s="103" t="s">
        <v>65</v>
      </c>
      <c r="D103" s="83"/>
      <c r="E103" s="116"/>
      <c r="F103" s="83"/>
      <c r="G103" s="116"/>
      <c r="H103" s="83"/>
      <c r="I103" s="72" t="s">
        <v>67</v>
      </c>
      <c r="J103" s="157"/>
      <c r="K103" s="158"/>
      <c r="L103" s="159"/>
      <c r="M103" s="142"/>
      <c r="N103" s="124"/>
    </row>
    <row r="104" spans="1:14" ht="13.5" customHeight="1">
      <c r="A104" s="223"/>
      <c r="B104" s="87" t="s">
        <v>11</v>
      </c>
      <c r="C104" s="101" t="s">
        <v>65</v>
      </c>
      <c r="D104" s="84"/>
      <c r="E104" s="114"/>
      <c r="F104" s="84"/>
      <c r="G104" s="114"/>
      <c r="H104" s="84"/>
      <c r="I104" s="200" t="s">
        <v>194</v>
      </c>
      <c r="J104" s="157"/>
      <c r="K104" s="158"/>
      <c r="L104" s="159"/>
      <c r="M104" s="142"/>
      <c r="N104" s="124"/>
    </row>
    <row r="105" spans="1:14" ht="13.5" customHeight="1">
      <c r="A105" s="216"/>
      <c r="B105" s="88" t="s">
        <v>12</v>
      </c>
      <c r="C105" s="102" t="s">
        <v>65</v>
      </c>
      <c r="D105" s="73" t="s">
        <v>221</v>
      </c>
      <c r="E105" s="73" t="s">
        <v>221</v>
      </c>
      <c r="F105" s="73" t="s">
        <v>221</v>
      </c>
      <c r="G105" s="73" t="s">
        <v>221</v>
      </c>
      <c r="H105" s="73" t="s">
        <v>221</v>
      </c>
      <c r="I105" s="71"/>
      <c r="J105" s="157"/>
      <c r="K105" s="158"/>
      <c r="L105" s="159"/>
      <c r="M105" s="142"/>
      <c r="N105" s="124"/>
    </row>
    <row r="106" spans="1:14" ht="13.5" customHeight="1">
      <c r="A106" s="218" t="s">
        <v>19</v>
      </c>
      <c r="B106" s="89" t="s">
        <v>9</v>
      </c>
      <c r="C106" s="103" t="s">
        <v>65</v>
      </c>
      <c r="D106" s="83" t="s">
        <v>220</v>
      </c>
      <c r="E106" s="83" t="s">
        <v>220</v>
      </c>
      <c r="F106" s="83" t="s">
        <v>220</v>
      </c>
      <c r="G106" s="83" t="s">
        <v>220</v>
      </c>
      <c r="H106" s="83" t="s">
        <v>220</v>
      </c>
      <c r="I106" s="72" t="s">
        <v>67</v>
      </c>
      <c r="J106" s="157"/>
      <c r="K106" s="158"/>
      <c r="L106" s="159"/>
      <c r="M106" s="142"/>
      <c r="N106" s="124"/>
    </row>
    <row r="107" spans="1:14" ht="13.5" customHeight="1">
      <c r="A107" s="219"/>
      <c r="B107" s="88" t="s">
        <v>12</v>
      </c>
      <c r="C107" s="102" t="s">
        <v>65</v>
      </c>
      <c r="D107" s="73"/>
      <c r="E107" s="115"/>
      <c r="F107" s="73"/>
      <c r="G107" s="115"/>
      <c r="H107" s="73"/>
      <c r="I107" s="200" t="s">
        <v>194</v>
      </c>
      <c r="J107" s="157"/>
      <c r="K107" s="158"/>
      <c r="L107" s="159"/>
      <c r="M107" s="142"/>
      <c r="N107" s="124"/>
    </row>
    <row r="108" spans="1:14" ht="13.5" customHeight="1">
      <c r="A108" s="215" t="s">
        <v>23</v>
      </c>
      <c r="B108" s="89" t="s">
        <v>9</v>
      </c>
      <c r="C108" s="33" t="s">
        <v>65</v>
      </c>
      <c r="D108" s="33"/>
      <c r="E108" s="120"/>
      <c r="F108" s="33"/>
      <c r="G108" s="120"/>
      <c r="H108" s="103"/>
      <c r="I108" s="72" t="s">
        <v>67</v>
      </c>
      <c r="J108" s="157"/>
      <c r="K108" s="158"/>
      <c r="L108" s="159"/>
      <c r="M108" s="142"/>
      <c r="N108" s="124"/>
    </row>
    <row r="109" spans="1:14" ht="13.5" customHeight="1">
      <c r="A109" s="216"/>
      <c r="B109" s="88" t="s">
        <v>12</v>
      </c>
      <c r="C109" s="102" t="s">
        <v>65</v>
      </c>
      <c r="D109" s="73" t="s">
        <v>222</v>
      </c>
      <c r="E109" s="73" t="s">
        <v>222</v>
      </c>
      <c r="F109" s="73" t="s">
        <v>222</v>
      </c>
      <c r="G109" s="73" t="s">
        <v>222</v>
      </c>
      <c r="H109" s="73" t="s">
        <v>222</v>
      </c>
      <c r="I109" s="200" t="s">
        <v>194</v>
      </c>
      <c r="J109" s="157"/>
      <c r="K109" s="158"/>
      <c r="L109" s="159"/>
      <c r="M109" s="142"/>
      <c r="N109" s="124"/>
    </row>
    <row r="110" spans="1:14" ht="13.5" customHeight="1">
      <c r="A110" s="215" t="s">
        <v>25</v>
      </c>
      <c r="B110" s="89" t="s">
        <v>9</v>
      </c>
      <c r="C110" s="33" t="s">
        <v>65</v>
      </c>
      <c r="D110" s="33"/>
      <c r="E110" s="120"/>
      <c r="F110" s="33"/>
      <c r="G110" s="120"/>
      <c r="H110" s="33"/>
      <c r="I110" s="79"/>
      <c r="J110" s="166"/>
      <c r="K110" s="167"/>
      <c r="L110" s="159"/>
      <c r="M110" s="168"/>
      <c r="N110" s="124"/>
    </row>
    <row r="111" spans="1:14" ht="13.5" customHeight="1">
      <c r="A111" s="216"/>
      <c r="B111" s="88" t="s">
        <v>12</v>
      </c>
      <c r="C111" s="102" t="s">
        <v>65</v>
      </c>
      <c r="D111" s="73"/>
      <c r="E111" s="204" t="s">
        <v>223</v>
      </c>
      <c r="F111" s="73"/>
      <c r="G111" s="204" t="s">
        <v>223</v>
      </c>
      <c r="H111" s="73"/>
      <c r="I111" s="71" t="s">
        <v>71</v>
      </c>
      <c r="J111" s="157"/>
      <c r="K111" s="158"/>
      <c r="L111" s="159"/>
      <c r="M111" s="142"/>
      <c r="N111" s="124"/>
    </row>
    <row r="112" spans="1:14" ht="13.5" customHeight="1">
      <c r="A112" s="215" t="s">
        <v>27</v>
      </c>
      <c r="B112" s="89" t="s">
        <v>9</v>
      </c>
      <c r="C112" s="103" t="s">
        <v>65</v>
      </c>
      <c r="D112" s="108"/>
      <c r="E112" s="120"/>
      <c r="F112" s="33"/>
      <c r="G112" s="108"/>
      <c r="H112" s="103"/>
      <c r="I112" s="72"/>
      <c r="J112" s="157"/>
      <c r="K112" s="158"/>
      <c r="L112" s="159"/>
      <c r="M112" s="142"/>
      <c r="N112" s="124"/>
    </row>
    <row r="113" spans="1:14" ht="13.5" customHeight="1">
      <c r="A113" s="216"/>
      <c r="B113" s="88" t="s">
        <v>12</v>
      </c>
      <c r="C113" s="102" t="s">
        <v>65</v>
      </c>
      <c r="D113" s="204"/>
      <c r="E113" s="73" t="s">
        <v>224</v>
      </c>
      <c r="F113" s="73"/>
      <c r="G113" s="73" t="s">
        <v>224</v>
      </c>
      <c r="H113" s="73"/>
      <c r="I113" s="78" t="s">
        <v>73</v>
      </c>
      <c r="J113" s="166"/>
      <c r="K113" s="167"/>
      <c r="L113" s="159"/>
      <c r="M113" s="168"/>
      <c r="N113" s="124"/>
    </row>
    <row r="114" spans="1:14" ht="13.5" customHeight="1">
      <c r="A114" s="215" t="s">
        <v>28</v>
      </c>
      <c r="B114" s="89" t="s">
        <v>9</v>
      </c>
      <c r="C114" s="103" t="s">
        <v>65</v>
      </c>
      <c r="D114" s="83"/>
      <c r="E114" s="116"/>
      <c r="F114" s="83"/>
      <c r="G114" s="83"/>
      <c r="H114" s="83"/>
      <c r="I114" s="72"/>
      <c r="J114" s="157"/>
      <c r="K114" s="158"/>
      <c r="L114" s="159"/>
      <c r="M114" s="142"/>
      <c r="N114" s="124"/>
    </row>
    <row r="115" spans="1:14" ht="13.5" customHeight="1">
      <c r="A115" s="216"/>
      <c r="B115" s="88" t="s">
        <v>12</v>
      </c>
      <c r="C115" s="102" t="s">
        <v>65</v>
      </c>
      <c r="D115" s="204" t="s">
        <v>223</v>
      </c>
      <c r="E115" s="115"/>
      <c r="F115" s="204" t="s">
        <v>223</v>
      </c>
      <c r="G115" s="73"/>
      <c r="H115" s="204" t="s">
        <v>223</v>
      </c>
      <c r="I115" s="71"/>
      <c r="J115" s="157"/>
      <c r="K115" s="158"/>
      <c r="L115" s="159"/>
      <c r="M115" s="142"/>
      <c r="N115" s="124"/>
    </row>
    <row r="116" spans="1:14" ht="13.5" customHeight="1">
      <c r="A116" s="215" t="s">
        <v>31</v>
      </c>
      <c r="B116" s="89" t="s">
        <v>9</v>
      </c>
      <c r="C116" s="103" t="s">
        <v>65</v>
      </c>
      <c r="D116" s="203"/>
      <c r="E116" s="116"/>
      <c r="F116" s="203"/>
      <c r="G116" s="203"/>
      <c r="H116" s="203"/>
      <c r="I116" s="72"/>
      <c r="J116" s="157"/>
      <c r="K116" s="158"/>
      <c r="L116" s="159"/>
      <c r="M116" s="142"/>
      <c r="N116" s="124"/>
    </row>
    <row r="117" spans="1:14" ht="13.5" customHeight="1">
      <c r="A117" s="216"/>
      <c r="B117" s="88" t="s">
        <v>12</v>
      </c>
      <c r="C117" s="102" t="s">
        <v>65</v>
      </c>
      <c r="D117" s="73" t="s">
        <v>224</v>
      </c>
      <c r="E117" s="115"/>
      <c r="F117" s="73" t="s">
        <v>224</v>
      </c>
      <c r="G117" s="73"/>
      <c r="H117" s="73" t="s">
        <v>224</v>
      </c>
      <c r="I117" s="71"/>
      <c r="J117" s="157"/>
      <c r="K117" s="158"/>
      <c r="L117" s="159"/>
      <c r="M117" s="142"/>
      <c r="N117" s="124"/>
    </row>
    <row r="118" spans="1:14" ht="13.5" customHeight="1">
      <c r="A118" s="213" t="s">
        <v>75</v>
      </c>
      <c r="B118" s="90"/>
      <c r="C118" s="15" t="s">
        <v>1</v>
      </c>
      <c r="D118" s="15" t="s">
        <v>2</v>
      </c>
      <c r="E118" s="109" t="s">
        <v>3</v>
      </c>
      <c r="F118" s="15" t="s">
        <v>4</v>
      </c>
      <c r="G118" s="109" t="s">
        <v>5</v>
      </c>
      <c r="H118" s="15" t="s">
        <v>6</v>
      </c>
      <c r="I118" s="68" t="s">
        <v>7</v>
      </c>
      <c r="J118" s="157"/>
      <c r="K118" s="158"/>
      <c r="L118" s="159"/>
      <c r="M118" s="142"/>
      <c r="N118" s="124"/>
    </row>
    <row r="119" spans="1:14" ht="13.5" customHeight="1">
      <c r="A119" s="214"/>
      <c r="B119" s="91"/>
      <c r="C119" s="30">
        <f>+I94+1</f>
        <v>41391</v>
      </c>
      <c r="D119" s="30">
        <f t="shared" ref="D119:I119" si="5">C119+1</f>
        <v>41392</v>
      </c>
      <c r="E119" s="119">
        <f t="shared" si="5"/>
        <v>41393</v>
      </c>
      <c r="F119" s="30">
        <f t="shared" si="5"/>
        <v>41394</v>
      </c>
      <c r="G119" s="119">
        <f t="shared" si="5"/>
        <v>41395</v>
      </c>
      <c r="H119" s="30">
        <f t="shared" si="5"/>
        <v>41396</v>
      </c>
      <c r="I119" s="69">
        <f t="shared" si="5"/>
        <v>41397</v>
      </c>
      <c r="J119" s="157"/>
      <c r="K119" s="158"/>
      <c r="L119" s="159"/>
      <c r="M119" s="142"/>
      <c r="N119" s="124"/>
    </row>
    <row r="120" spans="1:14" ht="12.75" customHeight="1">
      <c r="A120" s="215" t="s">
        <v>64</v>
      </c>
      <c r="B120" s="92" t="s">
        <v>9</v>
      </c>
      <c r="C120" s="72" t="s">
        <v>67</v>
      </c>
      <c r="D120" s="194" t="s">
        <v>76</v>
      </c>
      <c r="E120" s="195" t="s">
        <v>76</v>
      </c>
      <c r="F120" s="194" t="s">
        <v>76</v>
      </c>
      <c r="G120" s="116"/>
      <c r="H120" s="83"/>
      <c r="I120" s="70" t="s">
        <v>10</v>
      </c>
      <c r="J120" s="157"/>
      <c r="K120" s="158"/>
      <c r="L120" s="159"/>
      <c r="M120" s="142"/>
      <c r="N120" s="124"/>
    </row>
    <row r="121" spans="1:14" ht="12.75" customHeight="1">
      <c r="A121" s="217"/>
      <c r="B121" s="93" t="s">
        <v>11</v>
      </c>
      <c r="C121" s="200" t="s">
        <v>194</v>
      </c>
      <c r="D121" s="196" t="s">
        <v>58</v>
      </c>
      <c r="E121" s="197" t="s">
        <v>58</v>
      </c>
      <c r="F121" s="196" t="s">
        <v>58</v>
      </c>
      <c r="G121" s="117"/>
      <c r="H121" s="101" t="s">
        <v>33</v>
      </c>
      <c r="I121" s="70"/>
      <c r="J121" s="157"/>
      <c r="K121" s="158"/>
      <c r="L121" s="159"/>
      <c r="M121" s="142"/>
      <c r="N121" s="124"/>
    </row>
    <row r="122" spans="1:14" ht="12.75" customHeight="1">
      <c r="A122" s="216"/>
      <c r="B122" s="88" t="s">
        <v>12</v>
      </c>
      <c r="C122" s="102"/>
      <c r="D122" s="186" t="s">
        <v>205</v>
      </c>
      <c r="E122" s="186" t="s">
        <v>205</v>
      </c>
      <c r="F122" s="186" t="s">
        <v>205</v>
      </c>
      <c r="G122" s="118" t="s">
        <v>77</v>
      </c>
      <c r="H122" s="102" t="s">
        <v>34</v>
      </c>
      <c r="I122" s="71"/>
      <c r="J122" s="157"/>
      <c r="K122" s="158"/>
      <c r="L122" s="159"/>
      <c r="M122" s="142"/>
      <c r="N122" s="124"/>
    </row>
    <row r="123" spans="1:14" ht="12.75" customHeight="1">
      <c r="A123" s="215" t="s">
        <v>15</v>
      </c>
      <c r="B123" s="92" t="s">
        <v>9</v>
      </c>
      <c r="C123" s="72" t="s">
        <v>67</v>
      </c>
      <c r="D123" s="194"/>
      <c r="E123" s="195"/>
      <c r="F123" s="194"/>
      <c r="G123" s="116"/>
      <c r="H123" s="83"/>
      <c r="I123" s="72" t="s">
        <v>78</v>
      </c>
      <c r="J123" s="157"/>
      <c r="K123" s="158"/>
      <c r="L123" s="159"/>
      <c r="M123" s="142"/>
      <c r="N123" s="124"/>
    </row>
    <row r="124" spans="1:14" ht="12.75" customHeight="1">
      <c r="A124" s="217"/>
      <c r="B124" s="93" t="s">
        <v>11</v>
      </c>
      <c r="C124" s="200" t="s">
        <v>194</v>
      </c>
      <c r="D124" s="196"/>
      <c r="E124" s="197"/>
      <c r="F124" s="196"/>
      <c r="G124" s="117"/>
      <c r="H124" s="101" t="s">
        <v>35</v>
      </c>
      <c r="I124" s="70"/>
      <c r="J124" s="157"/>
      <c r="K124" s="158"/>
      <c r="L124" s="159"/>
      <c r="M124" s="142"/>
      <c r="N124" s="124"/>
    </row>
    <row r="125" spans="1:14" ht="12.75" customHeight="1">
      <c r="A125" s="216"/>
      <c r="B125" s="88" t="s">
        <v>12</v>
      </c>
      <c r="C125" s="102"/>
      <c r="D125" s="186" t="s">
        <v>206</v>
      </c>
      <c r="E125" s="186" t="s">
        <v>206</v>
      </c>
      <c r="F125" s="186" t="s">
        <v>206</v>
      </c>
      <c r="G125" s="118" t="s">
        <v>79</v>
      </c>
      <c r="H125" s="102" t="s">
        <v>36</v>
      </c>
      <c r="I125" s="71"/>
      <c r="J125" s="157"/>
      <c r="K125" s="158"/>
      <c r="L125" s="159"/>
      <c r="M125" s="142"/>
      <c r="N125" s="124"/>
    </row>
    <row r="126" spans="1:14" ht="13.5" customHeight="1">
      <c r="A126" s="215" t="s">
        <v>18</v>
      </c>
      <c r="B126" s="92" t="s">
        <v>9</v>
      </c>
      <c r="C126" s="72" t="s">
        <v>67</v>
      </c>
      <c r="D126" s="194"/>
      <c r="E126" s="195"/>
      <c r="F126" s="194"/>
      <c r="G126" s="116"/>
      <c r="H126" s="83"/>
      <c r="I126" s="72" t="s">
        <v>78</v>
      </c>
      <c r="J126" s="157"/>
      <c r="K126" s="158"/>
      <c r="L126" s="159"/>
      <c r="M126" s="142"/>
      <c r="N126" s="124"/>
    </row>
    <row r="127" spans="1:14" ht="13.5" customHeight="1">
      <c r="A127" s="223"/>
      <c r="B127" s="93" t="s">
        <v>11</v>
      </c>
      <c r="C127" s="200" t="s">
        <v>194</v>
      </c>
      <c r="D127" s="196"/>
      <c r="E127" s="197"/>
      <c r="F127" s="196"/>
      <c r="G127" s="117"/>
      <c r="H127" s="101" t="s">
        <v>35</v>
      </c>
      <c r="I127" s="70"/>
      <c r="J127" s="157"/>
      <c r="K127" s="158"/>
      <c r="L127" s="159"/>
      <c r="M127" s="142"/>
      <c r="N127" s="124"/>
    </row>
    <row r="128" spans="1:14" ht="13.5" customHeight="1">
      <c r="A128" s="216"/>
      <c r="B128" s="88" t="s">
        <v>12</v>
      </c>
      <c r="C128" s="102"/>
      <c r="D128" s="186" t="s">
        <v>206</v>
      </c>
      <c r="E128" s="186" t="s">
        <v>206</v>
      </c>
      <c r="F128" s="186" t="s">
        <v>206</v>
      </c>
      <c r="G128" s="118" t="s">
        <v>79</v>
      </c>
      <c r="H128" s="102" t="s">
        <v>36</v>
      </c>
      <c r="I128" s="71"/>
      <c r="J128" s="157"/>
      <c r="K128" s="158"/>
      <c r="L128" s="159"/>
      <c r="M128" s="142"/>
      <c r="N128" s="124"/>
    </row>
    <row r="129" spans="1:14" ht="13.5" customHeight="1">
      <c r="A129" s="218" t="s">
        <v>19</v>
      </c>
      <c r="B129" s="92" t="s">
        <v>9</v>
      </c>
      <c r="C129" s="72" t="s">
        <v>67</v>
      </c>
      <c r="D129" s="194"/>
      <c r="E129" s="195"/>
      <c r="F129" s="194"/>
      <c r="G129" s="116"/>
      <c r="H129" s="83"/>
      <c r="I129" s="72" t="s">
        <v>80</v>
      </c>
      <c r="J129" s="157"/>
      <c r="K129" s="158"/>
      <c r="L129" s="159"/>
      <c r="M129" s="142"/>
      <c r="N129" s="124"/>
    </row>
    <row r="130" spans="1:14" ht="13.5" customHeight="1">
      <c r="A130" s="219"/>
      <c r="B130" s="94" t="s">
        <v>12</v>
      </c>
      <c r="C130" s="200" t="s">
        <v>194</v>
      </c>
      <c r="D130" s="186" t="s">
        <v>59</v>
      </c>
      <c r="E130" s="189" t="s">
        <v>59</v>
      </c>
      <c r="F130" s="73" t="s">
        <v>227</v>
      </c>
      <c r="G130" s="115" t="s">
        <v>51</v>
      </c>
      <c r="H130" s="73"/>
      <c r="I130" s="71"/>
      <c r="J130" s="157"/>
      <c r="K130" s="158"/>
      <c r="L130" s="159"/>
      <c r="M130" s="142"/>
      <c r="N130" s="124"/>
    </row>
    <row r="131" spans="1:14" ht="13.5" customHeight="1">
      <c r="A131" s="215" t="s">
        <v>23</v>
      </c>
      <c r="B131" s="92" t="s">
        <v>9</v>
      </c>
      <c r="C131" s="72" t="s">
        <v>67</v>
      </c>
      <c r="D131" s="194"/>
      <c r="E131" s="195"/>
      <c r="F131" s="83"/>
      <c r="G131" s="116"/>
      <c r="H131" s="83"/>
      <c r="I131" s="72" t="s">
        <v>81</v>
      </c>
      <c r="J131" s="157"/>
      <c r="K131" s="158"/>
      <c r="L131" s="159"/>
      <c r="M131" s="142"/>
      <c r="N131" s="124"/>
    </row>
    <row r="132" spans="1:14" ht="13.5" customHeight="1">
      <c r="A132" s="216"/>
      <c r="B132" s="94" t="s">
        <v>12</v>
      </c>
      <c r="C132" s="200" t="s">
        <v>194</v>
      </c>
      <c r="D132" s="186" t="s">
        <v>60</v>
      </c>
      <c r="E132" s="189" t="s">
        <v>60</v>
      </c>
      <c r="F132" s="73" t="s">
        <v>21</v>
      </c>
      <c r="G132" s="115" t="s">
        <v>50</v>
      </c>
      <c r="H132" s="73"/>
      <c r="I132" s="71"/>
      <c r="J132" s="157"/>
      <c r="K132" s="158"/>
      <c r="L132" s="159"/>
      <c r="M132" s="142"/>
      <c r="N132" s="124"/>
    </row>
    <row r="133" spans="1:14" ht="13.5" customHeight="1">
      <c r="A133" s="215" t="s">
        <v>25</v>
      </c>
      <c r="B133" s="89" t="s">
        <v>9</v>
      </c>
      <c r="C133" s="103"/>
      <c r="D133" s="194"/>
      <c r="E133" s="195"/>
      <c r="F133" s="194"/>
      <c r="G133" s="127"/>
      <c r="H133" s="106"/>
      <c r="I133" s="72" t="s">
        <v>104</v>
      </c>
      <c r="J133" s="157"/>
      <c r="K133" s="158"/>
      <c r="L133" s="159"/>
      <c r="M133" s="142"/>
      <c r="N133" s="124"/>
    </row>
    <row r="134" spans="1:14" ht="13.5" customHeight="1">
      <c r="A134" s="216"/>
      <c r="B134" s="88" t="s">
        <v>12</v>
      </c>
      <c r="C134" s="102" t="s">
        <v>82</v>
      </c>
      <c r="D134" s="186"/>
      <c r="E134" s="189"/>
      <c r="F134" s="186" t="s">
        <v>62</v>
      </c>
      <c r="G134" s="128" t="s">
        <v>61</v>
      </c>
      <c r="H134" s="107" t="s">
        <v>83</v>
      </c>
      <c r="I134" s="178" t="s">
        <v>195</v>
      </c>
      <c r="J134" s="157"/>
      <c r="K134" s="158"/>
      <c r="L134" s="159"/>
      <c r="M134" s="142"/>
      <c r="N134" s="124"/>
    </row>
    <row r="135" spans="1:14" ht="13.5" customHeight="1">
      <c r="A135" s="215" t="s">
        <v>27</v>
      </c>
      <c r="B135" s="89" t="s">
        <v>9</v>
      </c>
      <c r="C135" s="103"/>
      <c r="D135" s="194"/>
      <c r="E135" s="195"/>
      <c r="F135" s="194"/>
      <c r="G135" s="127"/>
      <c r="H135" s="106"/>
      <c r="I135" s="72" t="s">
        <v>104</v>
      </c>
      <c r="J135" s="157"/>
      <c r="K135" s="158"/>
      <c r="L135" s="159"/>
      <c r="M135" s="142"/>
      <c r="N135" s="124"/>
    </row>
    <row r="136" spans="1:14" ht="13.5" customHeight="1">
      <c r="A136" s="216"/>
      <c r="B136" s="88" t="s">
        <v>12</v>
      </c>
      <c r="C136" s="102" t="s">
        <v>84</v>
      </c>
      <c r="D136" s="186"/>
      <c r="E136" s="189"/>
      <c r="F136" s="186" t="s">
        <v>85</v>
      </c>
      <c r="G136" s="128" t="s">
        <v>62</v>
      </c>
      <c r="H136" s="107" t="s">
        <v>86</v>
      </c>
      <c r="I136" s="178" t="s">
        <v>195</v>
      </c>
      <c r="J136" s="157"/>
      <c r="K136" s="158"/>
      <c r="L136" s="159"/>
      <c r="M136" s="142"/>
      <c r="N136" s="124"/>
    </row>
    <row r="137" spans="1:14" ht="13.5" customHeight="1">
      <c r="A137" s="215" t="s">
        <v>28</v>
      </c>
      <c r="B137" s="89" t="s">
        <v>9</v>
      </c>
      <c r="C137" s="103"/>
      <c r="D137" s="194"/>
      <c r="E137" s="195"/>
      <c r="F137" s="194"/>
      <c r="G137" s="127"/>
      <c r="H137" s="106"/>
      <c r="I137" s="72" t="s">
        <v>104</v>
      </c>
      <c r="J137" s="157"/>
      <c r="K137" s="158"/>
      <c r="L137" s="159"/>
      <c r="M137" s="142"/>
      <c r="N137" s="124"/>
    </row>
    <row r="138" spans="1:14" ht="13.5" customHeight="1">
      <c r="A138" s="216"/>
      <c r="B138" s="88" t="s">
        <v>12</v>
      </c>
      <c r="C138" s="102" t="s">
        <v>87</v>
      </c>
      <c r="D138" s="186"/>
      <c r="E138" s="189" t="s">
        <v>29</v>
      </c>
      <c r="F138" s="186" t="s">
        <v>61</v>
      </c>
      <c r="G138" s="128"/>
      <c r="H138" s="107" t="s">
        <v>88</v>
      </c>
      <c r="I138" s="178" t="s">
        <v>195</v>
      </c>
      <c r="J138" s="157"/>
      <c r="K138" s="158"/>
      <c r="L138" s="159"/>
      <c r="M138" s="142"/>
      <c r="N138" s="124"/>
    </row>
    <row r="139" spans="1:14" ht="13.5" customHeight="1">
      <c r="A139" s="215" t="s">
        <v>31</v>
      </c>
      <c r="B139" s="89" t="s">
        <v>9</v>
      </c>
      <c r="C139" s="103"/>
      <c r="D139" s="194"/>
      <c r="E139" s="195"/>
      <c r="F139" s="194"/>
      <c r="G139" s="127"/>
      <c r="H139" s="106"/>
      <c r="I139" s="72" t="s">
        <v>104</v>
      </c>
      <c r="J139" s="157"/>
      <c r="K139" s="158"/>
      <c r="L139" s="159"/>
      <c r="M139" s="142"/>
      <c r="N139" s="124"/>
    </row>
    <row r="140" spans="1:14" ht="13.5" customHeight="1">
      <c r="A140" s="216"/>
      <c r="B140" s="88" t="s">
        <v>12</v>
      </c>
      <c r="C140" s="102" t="s">
        <v>89</v>
      </c>
      <c r="D140" s="186"/>
      <c r="E140" s="189" t="s">
        <v>43</v>
      </c>
      <c r="F140" s="186"/>
      <c r="G140" s="128"/>
      <c r="H140" s="107" t="s">
        <v>90</v>
      </c>
      <c r="I140" s="178" t="s">
        <v>195</v>
      </c>
      <c r="J140" s="157"/>
      <c r="K140" s="158"/>
      <c r="L140" s="159"/>
      <c r="M140" s="142"/>
      <c r="N140" s="124"/>
    </row>
    <row r="141" spans="1:14" ht="13.5" customHeight="1">
      <c r="A141" s="213" t="s">
        <v>91</v>
      </c>
      <c r="B141" s="90"/>
      <c r="C141" s="15" t="s">
        <v>1</v>
      </c>
      <c r="D141" s="15" t="s">
        <v>2</v>
      </c>
      <c r="E141" s="109" t="s">
        <v>3</v>
      </c>
      <c r="F141" s="15" t="s">
        <v>4</v>
      </c>
      <c r="G141" s="109" t="s">
        <v>5</v>
      </c>
      <c r="H141" s="15" t="s">
        <v>6</v>
      </c>
      <c r="I141" s="68" t="s">
        <v>7</v>
      </c>
      <c r="J141" s="157"/>
      <c r="K141" s="158"/>
      <c r="L141" s="159"/>
      <c r="M141" s="142"/>
      <c r="N141" s="124"/>
    </row>
    <row r="142" spans="1:14" ht="13.5" customHeight="1">
      <c r="A142" s="214"/>
      <c r="B142" s="91"/>
      <c r="C142" s="30">
        <f>+I119+1</f>
        <v>41398</v>
      </c>
      <c r="D142" s="30">
        <f t="shared" ref="D142:I142" si="6">C142+1</f>
        <v>41399</v>
      </c>
      <c r="E142" s="119">
        <f t="shared" si="6"/>
        <v>41400</v>
      </c>
      <c r="F142" s="30">
        <f t="shared" si="6"/>
        <v>41401</v>
      </c>
      <c r="G142" s="119">
        <f t="shared" si="6"/>
        <v>41402</v>
      </c>
      <c r="H142" s="30">
        <f t="shared" si="6"/>
        <v>41403</v>
      </c>
      <c r="I142" s="76">
        <f t="shared" si="6"/>
        <v>41404</v>
      </c>
      <c r="J142" s="157"/>
      <c r="K142" s="158"/>
      <c r="L142" s="159"/>
      <c r="M142" s="142"/>
      <c r="N142" s="124"/>
    </row>
    <row r="143" spans="1:14" ht="12.75" customHeight="1">
      <c r="A143" s="215" t="s">
        <v>64</v>
      </c>
      <c r="B143" s="89" t="s">
        <v>9</v>
      </c>
      <c r="C143" s="33"/>
      <c r="D143" s="103"/>
      <c r="E143" s="116"/>
      <c r="F143" s="83"/>
      <c r="G143" s="116"/>
      <c r="H143" s="83"/>
      <c r="I143" s="72" t="s">
        <v>10</v>
      </c>
      <c r="J143" s="157"/>
      <c r="K143" s="158"/>
      <c r="L143" s="159"/>
      <c r="M143" s="142"/>
      <c r="N143" s="124"/>
    </row>
    <row r="144" spans="1:14" ht="12.75" customHeight="1">
      <c r="A144" s="217"/>
      <c r="B144" s="87" t="s">
        <v>11</v>
      </c>
      <c r="C144" s="10"/>
      <c r="D144" s="101" t="s">
        <v>33</v>
      </c>
      <c r="E144" s="117"/>
      <c r="F144" s="101" t="s">
        <v>33</v>
      </c>
      <c r="G144" s="117"/>
      <c r="H144" s="101" t="s">
        <v>33</v>
      </c>
      <c r="I144" s="70"/>
      <c r="J144" s="157"/>
      <c r="K144" s="158"/>
      <c r="L144" s="159"/>
      <c r="M144" s="142"/>
      <c r="N144" s="124"/>
    </row>
    <row r="145" spans="1:14" ht="12.75" customHeight="1">
      <c r="A145" s="216"/>
      <c r="B145" s="88" t="s">
        <v>12</v>
      </c>
      <c r="C145" s="28"/>
      <c r="D145" s="102" t="s">
        <v>34</v>
      </c>
      <c r="E145" s="118" t="s">
        <v>77</v>
      </c>
      <c r="F145" s="102" t="s">
        <v>34</v>
      </c>
      <c r="G145" s="118" t="s">
        <v>77</v>
      </c>
      <c r="H145" s="102" t="s">
        <v>34</v>
      </c>
      <c r="I145" s="71"/>
      <c r="J145" s="157"/>
      <c r="K145" s="158"/>
      <c r="L145" s="159"/>
      <c r="M145" s="142"/>
      <c r="N145" s="124"/>
    </row>
    <row r="146" spans="1:14" ht="12.75" customHeight="1">
      <c r="A146" s="215" t="s">
        <v>15</v>
      </c>
      <c r="B146" s="89" t="s">
        <v>9</v>
      </c>
      <c r="C146" s="103"/>
      <c r="D146" s="83"/>
      <c r="E146" s="116"/>
      <c r="F146" s="83"/>
      <c r="G146" s="116"/>
      <c r="H146" s="83"/>
      <c r="I146" s="72" t="s">
        <v>78</v>
      </c>
      <c r="J146" s="157"/>
      <c r="K146" s="158"/>
      <c r="L146" s="159"/>
      <c r="M146" s="142"/>
      <c r="N146" s="124"/>
    </row>
    <row r="147" spans="1:14" ht="12.75" customHeight="1">
      <c r="A147" s="217"/>
      <c r="B147" s="87" t="s">
        <v>11</v>
      </c>
      <c r="C147" s="10"/>
      <c r="D147" s="10" t="s">
        <v>35</v>
      </c>
      <c r="E147" s="121"/>
      <c r="F147" s="10" t="s">
        <v>35</v>
      </c>
      <c r="G147" s="121"/>
      <c r="H147" s="10" t="s">
        <v>35</v>
      </c>
      <c r="I147" s="80"/>
      <c r="J147" s="157"/>
      <c r="K147" s="158"/>
      <c r="L147" s="159"/>
      <c r="M147" s="142"/>
      <c r="N147" s="124"/>
    </row>
    <row r="148" spans="1:14" ht="12.75" customHeight="1">
      <c r="A148" s="216"/>
      <c r="B148" s="88" t="s">
        <v>12</v>
      </c>
      <c r="C148" s="28"/>
      <c r="D148" s="28" t="s">
        <v>36</v>
      </c>
      <c r="E148" s="122"/>
      <c r="F148" s="28" t="s">
        <v>36</v>
      </c>
      <c r="G148" s="122" t="s">
        <v>79</v>
      </c>
      <c r="H148" s="28" t="s">
        <v>36</v>
      </c>
      <c r="I148" s="78"/>
      <c r="J148" s="157"/>
      <c r="K148" s="158"/>
      <c r="L148" s="159"/>
      <c r="M148" s="142"/>
      <c r="N148" s="124"/>
    </row>
    <row r="149" spans="1:14" ht="13.5" customHeight="1">
      <c r="A149" s="215" t="s">
        <v>18</v>
      </c>
      <c r="B149" s="89" t="s">
        <v>9</v>
      </c>
      <c r="C149" s="103"/>
      <c r="D149" s="83"/>
      <c r="E149" s="116"/>
      <c r="F149" s="83"/>
      <c r="G149" s="116"/>
      <c r="H149" s="83"/>
      <c r="I149" s="72" t="s">
        <v>78</v>
      </c>
      <c r="J149" s="157"/>
      <c r="K149" s="158"/>
      <c r="L149" s="159"/>
      <c r="M149" s="142"/>
      <c r="N149" s="124"/>
    </row>
    <row r="150" spans="1:14" ht="13.5" customHeight="1">
      <c r="A150" s="223"/>
      <c r="B150" s="87" t="s">
        <v>11</v>
      </c>
      <c r="C150" s="10"/>
      <c r="D150" s="101" t="s">
        <v>35</v>
      </c>
      <c r="E150" s="117"/>
      <c r="F150" s="101" t="s">
        <v>35</v>
      </c>
      <c r="G150" s="117"/>
      <c r="H150" s="101" t="s">
        <v>35</v>
      </c>
      <c r="I150" s="70"/>
      <c r="J150" s="157"/>
      <c r="K150" s="158"/>
      <c r="L150" s="159"/>
      <c r="M150" s="142"/>
      <c r="N150" s="124"/>
    </row>
    <row r="151" spans="1:14" ht="13.5" customHeight="1">
      <c r="A151" s="216"/>
      <c r="B151" s="88" t="s">
        <v>12</v>
      </c>
      <c r="C151" s="28"/>
      <c r="D151" s="102" t="s">
        <v>36</v>
      </c>
      <c r="E151" s="118"/>
      <c r="F151" s="28" t="s">
        <v>36</v>
      </c>
      <c r="G151" s="122" t="s">
        <v>79</v>
      </c>
      <c r="H151" s="102" t="s">
        <v>36</v>
      </c>
      <c r="I151" s="71"/>
      <c r="J151" s="157"/>
      <c r="K151" s="158"/>
      <c r="L151" s="159"/>
      <c r="M151" s="142"/>
      <c r="N151" s="124"/>
    </row>
    <row r="152" spans="1:14" ht="13.5" customHeight="1">
      <c r="A152" s="218" t="s">
        <v>19</v>
      </c>
      <c r="B152" s="89" t="s">
        <v>9</v>
      </c>
      <c r="C152" s="103"/>
      <c r="D152" s="83"/>
      <c r="E152" s="116"/>
      <c r="F152" s="83"/>
      <c r="G152" s="116"/>
      <c r="H152" s="83"/>
      <c r="I152" s="72" t="s">
        <v>80</v>
      </c>
      <c r="J152" s="157"/>
      <c r="K152" s="158"/>
      <c r="L152" s="159"/>
      <c r="M152" s="142"/>
      <c r="N152" s="124"/>
    </row>
    <row r="153" spans="1:14" ht="13.5" customHeight="1">
      <c r="A153" s="219"/>
      <c r="B153" s="88" t="s">
        <v>12</v>
      </c>
      <c r="C153" s="102"/>
      <c r="D153" s="73" t="s">
        <v>59</v>
      </c>
      <c r="E153" s="115"/>
      <c r="F153" s="73" t="s">
        <v>59</v>
      </c>
      <c r="G153" s="115" t="s">
        <v>51</v>
      </c>
      <c r="H153" s="73" t="s">
        <v>59</v>
      </c>
      <c r="I153" s="71"/>
      <c r="J153" s="157"/>
      <c r="K153" s="158"/>
      <c r="L153" s="159"/>
      <c r="M153" s="142"/>
      <c r="N153" s="124"/>
    </row>
    <row r="154" spans="1:14" ht="13.5" customHeight="1">
      <c r="A154" s="215" t="s">
        <v>23</v>
      </c>
      <c r="B154" s="89" t="s">
        <v>9</v>
      </c>
      <c r="C154" s="33"/>
      <c r="D154" s="103"/>
      <c r="E154" s="123"/>
      <c r="F154" s="103"/>
      <c r="G154" s="116"/>
      <c r="H154" s="103"/>
      <c r="I154" s="72" t="s">
        <v>81</v>
      </c>
      <c r="J154" s="157"/>
      <c r="K154" s="158"/>
      <c r="L154" s="159"/>
      <c r="M154" s="142"/>
      <c r="N154" s="124"/>
    </row>
    <row r="155" spans="1:14" ht="13.5" customHeight="1">
      <c r="A155" s="216"/>
      <c r="B155" s="88" t="s">
        <v>12</v>
      </c>
      <c r="C155" s="102"/>
      <c r="D155" s="73" t="s">
        <v>60</v>
      </c>
      <c r="E155" s="115"/>
      <c r="F155" s="73" t="s">
        <v>60</v>
      </c>
      <c r="G155" s="115" t="s">
        <v>50</v>
      </c>
      <c r="H155" s="73" t="s">
        <v>60</v>
      </c>
      <c r="I155" s="71"/>
      <c r="J155" s="157"/>
      <c r="K155" s="158"/>
      <c r="L155" s="159"/>
      <c r="M155" s="142"/>
      <c r="N155" s="124"/>
    </row>
    <row r="156" spans="1:14" ht="13.5" customHeight="1">
      <c r="A156" s="215" t="s">
        <v>25</v>
      </c>
      <c r="B156" s="89" t="s">
        <v>9</v>
      </c>
      <c r="C156" s="103"/>
      <c r="D156" s="83"/>
      <c r="E156" s="116"/>
      <c r="F156" s="83"/>
      <c r="G156" s="116"/>
      <c r="H156" s="83"/>
      <c r="I156" s="72"/>
      <c r="J156" s="157"/>
      <c r="K156" s="158"/>
      <c r="L156" s="159"/>
      <c r="M156" s="142"/>
      <c r="N156" s="124"/>
    </row>
    <row r="157" spans="1:14" ht="13.5" customHeight="1">
      <c r="A157" s="216"/>
      <c r="B157" s="88" t="s">
        <v>12</v>
      </c>
      <c r="C157" s="102"/>
      <c r="D157" s="73"/>
      <c r="E157" s="115" t="s">
        <v>21</v>
      </c>
      <c r="F157" s="73"/>
      <c r="G157" s="115" t="s">
        <v>61</v>
      </c>
      <c r="H157" s="73" t="s">
        <v>21</v>
      </c>
      <c r="I157" s="71" t="s">
        <v>71</v>
      </c>
      <c r="J157" s="157"/>
      <c r="K157" s="158"/>
      <c r="L157" s="159"/>
      <c r="M157" s="142"/>
      <c r="N157" s="124"/>
    </row>
    <row r="158" spans="1:14" ht="13.5" customHeight="1">
      <c r="A158" s="215" t="s">
        <v>27</v>
      </c>
      <c r="B158" s="89" t="s">
        <v>9</v>
      </c>
      <c r="C158" s="103"/>
      <c r="D158" s="83"/>
      <c r="E158" s="116"/>
      <c r="F158" s="83"/>
      <c r="G158" s="116"/>
      <c r="H158" s="83"/>
      <c r="I158" s="72"/>
      <c r="J158" s="157"/>
      <c r="K158" s="158"/>
      <c r="L158" s="159"/>
      <c r="M158" s="142"/>
      <c r="N158" s="124"/>
    </row>
    <row r="159" spans="1:14" ht="13.5" customHeight="1">
      <c r="A159" s="216"/>
      <c r="B159" s="88" t="s">
        <v>12</v>
      </c>
      <c r="C159" s="102"/>
      <c r="D159" s="73"/>
      <c r="E159" s="115" t="s">
        <v>92</v>
      </c>
      <c r="F159" s="73"/>
      <c r="G159" s="115" t="s">
        <v>62</v>
      </c>
      <c r="H159" s="73" t="s">
        <v>92</v>
      </c>
      <c r="I159" s="71" t="s">
        <v>73</v>
      </c>
      <c r="J159" s="157"/>
      <c r="K159" s="158"/>
      <c r="L159" s="159"/>
      <c r="M159" s="142"/>
      <c r="N159" s="124"/>
    </row>
    <row r="160" spans="1:14" ht="13.5" customHeight="1">
      <c r="A160" s="215" t="s">
        <v>28</v>
      </c>
      <c r="B160" s="89" t="s">
        <v>9</v>
      </c>
      <c r="C160" s="103"/>
      <c r="D160" s="83"/>
      <c r="E160" s="116"/>
      <c r="F160" s="83"/>
      <c r="G160" s="116"/>
      <c r="H160" s="83"/>
      <c r="I160" s="72"/>
      <c r="J160" s="157"/>
      <c r="K160" s="158"/>
      <c r="L160" s="159"/>
      <c r="M160" s="142"/>
      <c r="N160" s="124"/>
    </row>
    <row r="161" spans="1:14" ht="13.5" customHeight="1">
      <c r="A161" s="216"/>
      <c r="B161" s="88" t="s">
        <v>12</v>
      </c>
      <c r="C161" s="102"/>
      <c r="D161" s="73"/>
      <c r="E161" s="115" t="s">
        <v>83</v>
      </c>
      <c r="F161" s="73" t="s">
        <v>88</v>
      </c>
      <c r="G161" s="115"/>
      <c r="H161" s="73"/>
      <c r="I161" s="71" t="s">
        <v>93</v>
      </c>
      <c r="J161" s="157"/>
      <c r="K161" s="158"/>
      <c r="L161" s="159"/>
      <c r="M161" s="142"/>
      <c r="N161" s="124"/>
    </row>
    <row r="162" spans="1:14" ht="13.5" customHeight="1">
      <c r="A162" s="215" t="s">
        <v>31</v>
      </c>
      <c r="B162" s="89" t="s">
        <v>9</v>
      </c>
      <c r="C162" s="103"/>
      <c r="D162" s="83"/>
      <c r="E162" s="116"/>
      <c r="F162" s="83"/>
      <c r="G162" s="116"/>
      <c r="H162" s="83"/>
      <c r="I162" s="72"/>
      <c r="J162" s="157"/>
      <c r="K162" s="158"/>
      <c r="L162" s="159"/>
      <c r="M162" s="142"/>
      <c r="N162" s="124"/>
    </row>
    <row r="163" spans="1:14" ht="13.5" customHeight="1">
      <c r="A163" s="216"/>
      <c r="B163" s="88" t="s">
        <v>12</v>
      </c>
      <c r="C163" s="102"/>
      <c r="D163" s="73"/>
      <c r="E163" s="115" t="s">
        <v>86</v>
      </c>
      <c r="F163" s="73" t="s">
        <v>90</v>
      </c>
      <c r="G163" s="115"/>
      <c r="H163" s="73"/>
      <c r="I163" s="71" t="s">
        <v>84</v>
      </c>
      <c r="J163" s="157"/>
      <c r="K163" s="158"/>
      <c r="L163" s="159"/>
      <c r="M163" s="142"/>
      <c r="N163" s="124"/>
    </row>
    <row r="164" spans="1:14" ht="13.5" customHeight="1">
      <c r="A164" s="213" t="s">
        <v>94</v>
      </c>
      <c r="B164" s="90"/>
      <c r="C164" s="15" t="s">
        <v>1</v>
      </c>
      <c r="D164" s="15" t="s">
        <v>2</v>
      </c>
      <c r="E164" s="109" t="s">
        <v>3</v>
      </c>
      <c r="F164" s="15" t="s">
        <v>4</v>
      </c>
      <c r="G164" s="109" t="s">
        <v>5</v>
      </c>
      <c r="H164" s="15" t="s">
        <v>6</v>
      </c>
      <c r="I164" s="68" t="s">
        <v>7</v>
      </c>
      <c r="J164" s="157"/>
      <c r="K164" s="158"/>
      <c r="L164" s="159"/>
      <c r="M164" s="142"/>
      <c r="N164" s="124"/>
    </row>
    <row r="165" spans="1:14" ht="13.5" customHeight="1">
      <c r="A165" s="214"/>
      <c r="B165" s="91"/>
      <c r="C165" s="30">
        <f>+I142+1</f>
        <v>41405</v>
      </c>
      <c r="D165" s="30">
        <f t="shared" ref="D165:I165" si="7">C165+1</f>
        <v>41406</v>
      </c>
      <c r="E165" s="119">
        <f t="shared" si="7"/>
        <v>41407</v>
      </c>
      <c r="F165" s="30">
        <f t="shared" si="7"/>
        <v>41408</v>
      </c>
      <c r="G165" s="119">
        <f t="shared" si="7"/>
        <v>41409</v>
      </c>
      <c r="H165" s="30">
        <f t="shared" si="7"/>
        <v>41410</v>
      </c>
      <c r="I165" s="76">
        <f t="shared" si="7"/>
        <v>41411</v>
      </c>
      <c r="J165" s="157"/>
      <c r="K165" s="158"/>
      <c r="L165" s="159"/>
      <c r="M165" s="142"/>
      <c r="N165" s="124"/>
    </row>
    <row r="166" spans="1:14" ht="12.75" customHeight="1">
      <c r="A166" s="215" t="s">
        <v>8</v>
      </c>
      <c r="B166" s="89" t="s">
        <v>9</v>
      </c>
      <c r="C166" s="103" t="s">
        <v>65</v>
      </c>
      <c r="D166" s="83"/>
      <c r="E166" s="116"/>
      <c r="F166" s="136"/>
      <c r="G166" s="139"/>
      <c r="H166" s="84"/>
      <c r="I166" s="83"/>
      <c r="J166" s="157"/>
      <c r="K166" s="158"/>
      <c r="L166" s="159"/>
      <c r="M166" s="142"/>
      <c r="N166" s="124"/>
    </row>
    <row r="167" spans="1:14" ht="12.75" customHeight="1">
      <c r="A167" s="217"/>
      <c r="B167" s="87" t="s">
        <v>11</v>
      </c>
      <c r="C167" s="101" t="s">
        <v>65</v>
      </c>
      <c r="D167" s="84"/>
      <c r="E167" s="114"/>
      <c r="F167" s="137"/>
      <c r="G167" s="140"/>
      <c r="H167" s="84" t="s">
        <v>95</v>
      </c>
      <c r="I167" s="84" t="s">
        <v>95</v>
      </c>
      <c r="J167" s="157"/>
      <c r="K167" s="158"/>
      <c r="L167" s="159"/>
      <c r="M167" s="142"/>
      <c r="N167" s="124"/>
    </row>
    <row r="168" spans="1:14" ht="12.75" customHeight="1">
      <c r="A168" s="216"/>
      <c r="B168" s="88" t="s">
        <v>12</v>
      </c>
      <c r="C168" s="28" t="s">
        <v>65</v>
      </c>
      <c r="D168" s="102" t="s">
        <v>34</v>
      </c>
      <c r="E168" s="118" t="s">
        <v>77</v>
      </c>
      <c r="F168" s="102" t="s">
        <v>34</v>
      </c>
      <c r="G168" s="118" t="s">
        <v>77</v>
      </c>
      <c r="H168" s="138" t="s">
        <v>194</v>
      </c>
      <c r="I168" s="138" t="s">
        <v>194</v>
      </c>
      <c r="J168" s="157"/>
      <c r="K168" s="158"/>
      <c r="L168" s="159"/>
      <c r="M168" s="142"/>
      <c r="N168" s="124"/>
    </row>
    <row r="169" spans="1:14" ht="12.75" customHeight="1">
      <c r="A169" s="215" t="s">
        <v>15</v>
      </c>
      <c r="B169" s="89" t="s">
        <v>9</v>
      </c>
      <c r="C169" s="103" t="s">
        <v>65</v>
      </c>
      <c r="D169" s="83"/>
      <c r="E169" s="116"/>
      <c r="F169" s="83"/>
      <c r="G169" s="116"/>
      <c r="H169" s="83"/>
      <c r="I169" s="83"/>
      <c r="J169" s="157"/>
      <c r="K169" s="158"/>
      <c r="L169" s="159"/>
      <c r="M169" s="142"/>
      <c r="N169" s="124"/>
    </row>
    <row r="170" spans="1:14" ht="12.75" customHeight="1">
      <c r="A170" s="217"/>
      <c r="B170" s="87" t="s">
        <v>11</v>
      </c>
      <c r="C170" s="101" t="s">
        <v>65</v>
      </c>
      <c r="D170" s="84"/>
      <c r="E170" s="114"/>
      <c r="F170" s="84"/>
      <c r="G170" s="114"/>
      <c r="H170" s="84" t="s">
        <v>95</v>
      </c>
      <c r="I170" s="84" t="s">
        <v>95</v>
      </c>
      <c r="J170" s="157"/>
      <c r="K170" s="158"/>
      <c r="L170" s="159"/>
      <c r="M170" s="142"/>
      <c r="N170" s="124"/>
    </row>
    <row r="171" spans="1:14" ht="12.75" customHeight="1">
      <c r="A171" s="216"/>
      <c r="B171" s="88" t="s">
        <v>12</v>
      </c>
      <c r="C171" s="28" t="s">
        <v>65</v>
      </c>
      <c r="D171" s="102" t="s">
        <v>96</v>
      </c>
      <c r="E171" s="118"/>
      <c r="F171" s="102" t="s">
        <v>96</v>
      </c>
      <c r="G171" s="118" t="s">
        <v>79</v>
      </c>
      <c r="H171" s="138" t="s">
        <v>194</v>
      </c>
      <c r="I171" s="138" t="s">
        <v>194</v>
      </c>
      <c r="J171" s="157"/>
      <c r="K171" s="158"/>
      <c r="L171" s="159"/>
      <c r="M171" s="142"/>
      <c r="N171" s="124"/>
    </row>
    <row r="172" spans="1:14" ht="13.5" customHeight="1">
      <c r="A172" s="215" t="s">
        <v>18</v>
      </c>
      <c r="B172" s="89" t="s">
        <v>9</v>
      </c>
      <c r="C172" s="103" t="s">
        <v>65</v>
      </c>
      <c r="D172" s="83"/>
      <c r="E172" s="116"/>
      <c r="F172" s="83"/>
      <c r="G172" s="116"/>
      <c r="H172" s="83"/>
      <c r="I172" s="83"/>
      <c r="J172" s="157"/>
      <c r="K172" s="158"/>
      <c r="L172" s="159"/>
      <c r="M172" s="142"/>
      <c r="N172" s="124"/>
    </row>
    <row r="173" spans="1:14" ht="13.5" customHeight="1">
      <c r="A173" s="223"/>
      <c r="B173" s="87" t="s">
        <v>11</v>
      </c>
      <c r="C173" s="101" t="s">
        <v>65</v>
      </c>
      <c r="D173" s="84"/>
      <c r="E173" s="114"/>
      <c r="F173" s="84"/>
      <c r="G173" s="117"/>
      <c r="H173" s="84" t="s">
        <v>95</v>
      </c>
      <c r="I173" s="84" t="s">
        <v>95</v>
      </c>
      <c r="J173" s="157"/>
      <c r="K173" s="158"/>
      <c r="L173" s="159"/>
      <c r="M173" s="142"/>
      <c r="N173" s="124"/>
    </row>
    <row r="174" spans="1:14" ht="13.5" customHeight="1">
      <c r="A174" s="216"/>
      <c r="B174" s="88" t="s">
        <v>12</v>
      </c>
      <c r="C174" s="28" t="s">
        <v>65</v>
      </c>
      <c r="D174" s="102" t="s">
        <v>96</v>
      </c>
      <c r="E174" s="118"/>
      <c r="F174" s="28" t="s">
        <v>96</v>
      </c>
      <c r="G174" s="122" t="s">
        <v>79</v>
      </c>
      <c r="H174" s="138" t="s">
        <v>194</v>
      </c>
      <c r="I174" s="138" t="s">
        <v>194</v>
      </c>
      <c r="J174" s="157"/>
      <c r="K174" s="158"/>
      <c r="L174" s="159"/>
      <c r="M174" s="142"/>
      <c r="N174" s="124"/>
    </row>
    <row r="175" spans="1:14" ht="13.5" customHeight="1">
      <c r="A175" s="218" t="s">
        <v>19</v>
      </c>
      <c r="B175" s="89" t="s">
        <v>9</v>
      </c>
      <c r="C175" s="103" t="s">
        <v>65</v>
      </c>
      <c r="D175" s="83"/>
      <c r="E175" s="116"/>
      <c r="F175" s="83"/>
      <c r="G175" s="116"/>
      <c r="H175" s="84" t="s">
        <v>95</v>
      </c>
      <c r="I175" s="84" t="s">
        <v>95</v>
      </c>
      <c r="J175" s="157"/>
      <c r="K175" s="158"/>
      <c r="L175" s="159"/>
      <c r="M175" s="142"/>
      <c r="N175" s="124"/>
    </row>
    <row r="176" spans="1:14" ht="13.5" customHeight="1">
      <c r="A176" s="219"/>
      <c r="B176" s="88" t="s">
        <v>12</v>
      </c>
      <c r="C176" s="102" t="s">
        <v>65</v>
      </c>
      <c r="D176" s="73" t="s">
        <v>59</v>
      </c>
      <c r="E176" s="115" t="s">
        <v>59</v>
      </c>
      <c r="F176" s="73" t="s">
        <v>59</v>
      </c>
      <c r="G176" s="115" t="s">
        <v>51</v>
      </c>
      <c r="H176" s="138" t="s">
        <v>194</v>
      </c>
      <c r="I176" s="138" t="s">
        <v>194</v>
      </c>
      <c r="J176" s="157"/>
      <c r="K176" s="158"/>
      <c r="L176" s="159"/>
      <c r="M176" s="142"/>
      <c r="N176" s="124"/>
    </row>
    <row r="177" spans="1:14" ht="13.5" customHeight="1">
      <c r="A177" s="215" t="s">
        <v>23</v>
      </c>
      <c r="B177" s="89" t="s">
        <v>9</v>
      </c>
      <c r="C177" s="33" t="s">
        <v>65</v>
      </c>
      <c r="D177" s="33"/>
      <c r="E177" s="120"/>
      <c r="F177" s="103"/>
      <c r="G177" s="116"/>
      <c r="H177" s="84" t="s">
        <v>95</v>
      </c>
      <c r="I177" s="84" t="s">
        <v>95</v>
      </c>
      <c r="J177" s="157"/>
      <c r="K177" s="158"/>
      <c r="L177" s="159"/>
      <c r="M177" s="142"/>
      <c r="N177" s="124"/>
    </row>
    <row r="178" spans="1:14" ht="13.5" customHeight="1">
      <c r="A178" s="216"/>
      <c r="B178" s="88" t="s">
        <v>12</v>
      </c>
      <c r="C178" s="102" t="s">
        <v>65</v>
      </c>
      <c r="D178" s="73" t="s">
        <v>60</v>
      </c>
      <c r="E178" s="115" t="s">
        <v>60</v>
      </c>
      <c r="F178" s="73" t="s">
        <v>60</v>
      </c>
      <c r="G178" s="115" t="s">
        <v>50</v>
      </c>
      <c r="H178" s="138" t="s">
        <v>194</v>
      </c>
      <c r="I178" s="138" t="s">
        <v>194</v>
      </c>
      <c r="J178" s="157"/>
      <c r="K178" s="158"/>
      <c r="L178" s="159"/>
      <c r="M178" s="142"/>
      <c r="N178" s="124"/>
    </row>
    <row r="179" spans="1:14" ht="13.5" customHeight="1">
      <c r="A179" s="215" t="s">
        <v>25</v>
      </c>
      <c r="B179" s="89" t="s">
        <v>9</v>
      </c>
      <c r="C179" s="103" t="s">
        <v>65</v>
      </c>
      <c r="D179" s="83"/>
      <c r="E179" s="116"/>
      <c r="F179" s="83"/>
      <c r="G179" s="116"/>
      <c r="H179" s="84"/>
      <c r="I179" s="84" t="s">
        <v>213</v>
      </c>
      <c r="J179" s="157"/>
      <c r="K179" s="158"/>
      <c r="L179" s="159"/>
      <c r="M179" s="142"/>
      <c r="N179" s="124"/>
    </row>
    <row r="180" spans="1:14" ht="13.5" customHeight="1">
      <c r="A180" s="216"/>
      <c r="B180" s="88" t="s">
        <v>12</v>
      </c>
      <c r="C180" s="102" t="s">
        <v>65</v>
      </c>
      <c r="D180" s="73"/>
      <c r="E180" s="115"/>
      <c r="F180" s="73" t="s">
        <v>21</v>
      </c>
      <c r="G180" s="115" t="s">
        <v>61</v>
      </c>
      <c r="H180" s="73" t="s">
        <v>21</v>
      </c>
      <c r="I180" s="138"/>
      <c r="J180" s="157"/>
      <c r="K180" s="158"/>
      <c r="L180" s="159"/>
      <c r="M180" s="142"/>
      <c r="N180" s="124"/>
    </row>
    <row r="181" spans="1:14" ht="13.5" customHeight="1">
      <c r="A181" s="215" t="s">
        <v>27</v>
      </c>
      <c r="B181" s="89" t="s">
        <v>9</v>
      </c>
      <c r="C181" s="103" t="s">
        <v>65</v>
      </c>
      <c r="D181" s="83"/>
      <c r="E181" s="116"/>
      <c r="F181" s="83"/>
      <c r="G181" s="116"/>
      <c r="H181" s="83"/>
      <c r="I181" s="84" t="s">
        <v>30</v>
      </c>
      <c r="J181" s="157"/>
      <c r="K181" s="158"/>
      <c r="L181" s="159"/>
      <c r="M181" s="142"/>
      <c r="N181" s="124"/>
    </row>
    <row r="182" spans="1:14" ht="13.5" customHeight="1">
      <c r="A182" s="216"/>
      <c r="B182" s="88" t="s">
        <v>12</v>
      </c>
      <c r="C182" s="102" t="s">
        <v>65</v>
      </c>
      <c r="D182" s="73"/>
      <c r="E182" s="115"/>
      <c r="F182" s="73" t="s">
        <v>92</v>
      </c>
      <c r="G182" s="115" t="s">
        <v>62</v>
      </c>
      <c r="H182" s="73" t="s">
        <v>92</v>
      </c>
      <c r="I182" s="138"/>
      <c r="J182" s="157"/>
      <c r="K182" s="158"/>
      <c r="L182" s="159"/>
      <c r="M182" s="142"/>
      <c r="N182" s="124"/>
    </row>
    <row r="183" spans="1:14" ht="13.5" customHeight="1">
      <c r="A183" s="215" t="s">
        <v>28</v>
      </c>
      <c r="B183" s="89" t="s">
        <v>9</v>
      </c>
      <c r="C183" s="103" t="s">
        <v>65</v>
      </c>
      <c r="D183" s="83"/>
      <c r="E183" s="116"/>
      <c r="F183" s="83"/>
      <c r="G183" s="116"/>
      <c r="H183" s="84"/>
      <c r="I183" s="84"/>
      <c r="J183" s="157"/>
      <c r="K183" s="158"/>
      <c r="L183" s="159"/>
      <c r="M183" s="142"/>
      <c r="N183" s="124"/>
    </row>
    <row r="184" spans="1:14" ht="13.5" customHeight="1">
      <c r="A184" s="216"/>
      <c r="B184" s="88" t="s">
        <v>12</v>
      </c>
      <c r="C184" s="102" t="s">
        <v>65</v>
      </c>
      <c r="D184" s="73"/>
      <c r="E184" s="73" t="s">
        <v>88</v>
      </c>
      <c r="F184" s="73" t="s">
        <v>212</v>
      </c>
      <c r="G184" s="73"/>
      <c r="H184" s="115" t="s">
        <v>61</v>
      </c>
      <c r="I184" s="105" t="s">
        <v>93</v>
      </c>
      <c r="J184" s="157"/>
      <c r="K184" s="158"/>
      <c r="L184" s="159"/>
      <c r="M184" s="142"/>
      <c r="N184" s="124"/>
    </row>
    <row r="185" spans="1:14" ht="13.5" customHeight="1">
      <c r="A185" s="215" t="s">
        <v>31</v>
      </c>
      <c r="B185" s="89" t="s">
        <v>9</v>
      </c>
      <c r="C185" s="103" t="s">
        <v>65</v>
      </c>
      <c r="D185" s="83"/>
      <c r="E185" s="83"/>
      <c r="F185" s="83"/>
      <c r="G185" s="83"/>
      <c r="H185" s="116"/>
      <c r="I185" s="84"/>
      <c r="J185" s="157"/>
      <c r="K185" s="158"/>
      <c r="L185" s="159"/>
      <c r="M185" s="142"/>
      <c r="N185" s="124"/>
    </row>
    <row r="186" spans="1:14" ht="13.5" customHeight="1">
      <c r="A186" s="216"/>
      <c r="B186" s="88" t="s">
        <v>12</v>
      </c>
      <c r="C186" s="102" t="s">
        <v>65</v>
      </c>
      <c r="D186" s="73"/>
      <c r="E186" s="73" t="s">
        <v>90</v>
      </c>
      <c r="F186" s="73"/>
      <c r="G186" s="73"/>
      <c r="H186" s="115" t="s">
        <v>62</v>
      </c>
      <c r="I186" s="105" t="s">
        <v>84</v>
      </c>
      <c r="J186" s="157"/>
      <c r="K186" s="158"/>
      <c r="L186" s="159"/>
      <c r="M186" s="142"/>
      <c r="N186" s="124"/>
    </row>
    <row r="187" spans="1:14" ht="13.5" customHeight="1">
      <c r="A187" s="213" t="s">
        <v>101</v>
      </c>
      <c r="B187" s="90"/>
      <c r="C187" s="15" t="s">
        <v>1</v>
      </c>
      <c r="D187" s="15" t="s">
        <v>2</v>
      </c>
      <c r="E187" s="109" t="s">
        <v>3</v>
      </c>
      <c r="F187" s="15" t="s">
        <v>4</v>
      </c>
      <c r="G187" s="109" t="s">
        <v>5</v>
      </c>
      <c r="H187" s="41" t="s">
        <v>6</v>
      </c>
      <c r="I187" s="77" t="s">
        <v>7</v>
      </c>
      <c r="J187" s="157"/>
      <c r="K187" s="158"/>
      <c r="L187" s="159"/>
      <c r="M187" s="142"/>
      <c r="N187" s="124"/>
    </row>
    <row r="188" spans="1:14" ht="13.5" customHeight="1">
      <c r="A188" s="214"/>
      <c r="B188" s="91"/>
      <c r="C188" s="30">
        <f>+I165+1</f>
        <v>41412</v>
      </c>
      <c r="D188" s="30">
        <f t="shared" ref="D188:I188" si="8">C188+1</f>
        <v>41413</v>
      </c>
      <c r="E188" s="119">
        <f t="shared" si="8"/>
        <v>41414</v>
      </c>
      <c r="F188" s="30">
        <f t="shared" si="8"/>
        <v>41415</v>
      </c>
      <c r="G188" s="119">
        <f t="shared" si="8"/>
        <v>41416</v>
      </c>
      <c r="H188" s="30">
        <f t="shared" si="8"/>
        <v>41417</v>
      </c>
      <c r="I188" s="76">
        <f t="shared" si="8"/>
        <v>41418</v>
      </c>
      <c r="J188" s="157"/>
      <c r="K188" s="158"/>
      <c r="L188" s="159"/>
      <c r="M188" s="142"/>
      <c r="N188" s="124"/>
    </row>
    <row r="189" spans="1:14" ht="12.75" customHeight="1">
      <c r="A189" s="215" t="s">
        <v>8</v>
      </c>
      <c r="B189" s="209" t="s">
        <v>9</v>
      </c>
      <c r="C189" s="206"/>
      <c r="D189" s="83"/>
      <c r="E189" s="116"/>
      <c r="F189" s="136"/>
      <c r="G189" s="139"/>
      <c r="H189" s="136"/>
      <c r="I189" s="72" t="s">
        <v>10</v>
      </c>
      <c r="J189" s="157"/>
      <c r="K189" s="158"/>
      <c r="L189" s="159"/>
      <c r="M189" s="142"/>
      <c r="N189" s="124"/>
    </row>
    <row r="190" spans="1:14" ht="12.75" customHeight="1">
      <c r="A190" s="217"/>
      <c r="B190" s="210" t="s">
        <v>11</v>
      </c>
      <c r="C190" s="207" t="s">
        <v>95</v>
      </c>
      <c r="D190" s="84"/>
      <c r="E190" s="114"/>
      <c r="F190" s="137"/>
      <c r="G190" s="140"/>
      <c r="H190" s="137"/>
      <c r="I190" s="70"/>
      <c r="J190" s="157"/>
      <c r="K190" s="158"/>
      <c r="L190" s="159"/>
      <c r="M190" s="142"/>
      <c r="N190" s="124"/>
    </row>
    <row r="191" spans="1:14" ht="12.75" customHeight="1">
      <c r="A191" s="216"/>
      <c r="B191" s="211" t="s">
        <v>12</v>
      </c>
      <c r="C191" s="208" t="s">
        <v>194</v>
      </c>
      <c r="D191" s="102" t="s">
        <v>34</v>
      </c>
      <c r="E191" s="118" t="s">
        <v>77</v>
      </c>
      <c r="F191" s="102" t="s">
        <v>34</v>
      </c>
      <c r="G191" s="118" t="s">
        <v>77</v>
      </c>
      <c r="H191" s="102" t="s">
        <v>34</v>
      </c>
      <c r="I191" s="71"/>
      <c r="J191" s="157"/>
      <c r="K191" s="158"/>
      <c r="L191" s="159"/>
      <c r="M191" s="142"/>
      <c r="N191" s="124"/>
    </row>
    <row r="192" spans="1:14" ht="12.75" customHeight="1">
      <c r="A192" s="215" t="s">
        <v>15</v>
      </c>
      <c r="B192" s="209" t="s">
        <v>9</v>
      </c>
      <c r="C192" s="206"/>
      <c r="D192" s="83"/>
      <c r="E192" s="116"/>
      <c r="F192" s="83"/>
      <c r="G192" s="116"/>
      <c r="H192" s="83"/>
      <c r="I192" s="72" t="s">
        <v>78</v>
      </c>
      <c r="J192" s="157"/>
      <c r="K192" s="158"/>
      <c r="L192" s="159"/>
      <c r="M192" s="142"/>
      <c r="N192" s="124"/>
    </row>
    <row r="193" spans="1:14" ht="12.75" customHeight="1">
      <c r="A193" s="217"/>
      <c r="B193" s="210" t="s">
        <v>11</v>
      </c>
      <c r="C193" s="207" t="s">
        <v>95</v>
      </c>
      <c r="D193" s="84"/>
      <c r="E193" s="114"/>
      <c r="F193" s="84"/>
      <c r="G193" s="114"/>
      <c r="H193" s="84"/>
      <c r="I193" s="80"/>
      <c r="J193" s="157"/>
      <c r="K193" s="158"/>
      <c r="L193" s="159"/>
      <c r="M193" s="142"/>
      <c r="N193" s="124"/>
    </row>
    <row r="194" spans="1:14" ht="12.75" customHeight="1">
      <c r="A194" s="216"/>
      <c r="B194" s="211" t="s">
        <v>12</v>
      </c>
      <c r="C194" s="208" t="s">
        <v>194</v>
      </c>
      <c r="D194" s="102" t="s">
        <v>36</v>
      </c>
      <c r="E194" s="118"/>
      <c r="F194" s="28" t="s">
        <v>36</v>
      </c>
      <c r="G194" s="122" t="s">
        <v>79</v>
      </c>
      <c r="H194" s="102" t="s">
        <v>36</v>
      </c>
      <c r="I194" s="78"/>
      <c r="J194" s="157"/>
      <c r="K194" s="158"/>
      <c r="L194" s="159"/>
      <c r="M194" s="142"/>
      <c r="N194" s="124"/>
    </row>
    <row r="195" spans="1:14" ht="13.5" customHeight="1">
      <c r="A195" s="215" t="s">
        <v>18</v>
      </c>
      <c r="B195" s="209" t="s">
        <v>9</v>
      </c>
      <c r="C195" s="206"/>
      <c r="D195" s="83"/>
      <c r="E195" s="116"/>
      <c r="F195" s="83"/>
      <c r="G195" s="116"/>
      <c r="H195" s="83"/>
      <c r="I195" s="72" t="s">
        <v>78</v>
      </c>
      <c r="J195" s="157"/>
      <c r="K195" s="158"/>
      <c r="L195" s="159"/>
      <c r="M195" s="142"/>
      <c r="N195" s="124"/>
    </row>
    <row r="196" spans="1:14" ht="13.5" customHeight="1">
      <c r="A196" s="223"/>
      <c r="B196" s="210" t="s">
        <v>11</v>
      </c>
      <c r="C196" s="207" t="s">
        <v>95</v>
      </c>
      <c r="D196" s="84"/>
      <c r="E196" s="114"/>
      <c r="F196" s="84"/>
      <c r="G196" s="117"/>
      <c r="H196" s="101"/>
      <c r="I196" s="70"/>
      <c r="J196" s="157"/>
      <c r="K196" s="158"/>
      <c r="L196" s="159"/>
      <c r="M196" s="142"/>
      <c r="N196" s="124"/>
    </row>
    <row r="197" spans="1:14" ht="13.5" customHeight="1">
      <c r="A197" s="216"/>
      <c r="B197" s="211" t="s">
        <v>12</v>
      </c>
      <c r="C197" s="208" t="s">
        <v>194</v>
      </c>
      <c r="D197" s="105" t="s">
        <v>36</v>
      </c>
      <c r="E197" s="122"/>
      <c r="F197" s="28" t="s">
        <v>36</v>
      </c>
      <c r="G197" s="122" t="s">
        <v>79</v>
      </c>
      <c r="H197" s="102" t="s">
        <v>36</v>
      </c>
      <c r="I197" s="71"/>
      <c r="J197" s="157"/>
      <c r="K197" s="158"/>
      <c r="L197" s="159"/>
      <c r="M197" s="142"/>
      <c r="N197" s="124"/>
    </row>
    <row r="198" spans="1:14" ht="13.5" customHeight="1">
      <c r="A198" s="218" t="s">
        <v>19</v>
      </c>
      <c r="B198" s="92" t="s">
        <v>9</v>
      </c>
      <c r="C198" s="84" t="s">
        <v>95</v>
      </c>
      <c r="D198" s="83"/>
      <c r="E198" s="116"/>
      <c r="F198" s="83"/>
      <c r="G198" s="116"/>
      <c r="H198" s="83"/>
      <c r="I198" s="72" t="s">
        <v>80</v>
      </c>
      <c r="J198" s="157"/>
      <c r="K198" s="158"/>
      <c r="L198" s="159"/>
      <c r="M198" s="142"/>
      <c r="N198" s="124"/>
    </row>
    <row r="199" spans="1:14" ht="13.5" customHeight="1">
      <c r="A199" s="219"/>
      <c r="B199" s="94" t="s">
        <v>12</v>
      </c>
      <c r="C199" s="138" t="s">
        <v>194</v>
      </c>
      <c r="D199" s="73" t="s">
        <v>59</v>
      </c>
      <c r="E199" s="115"/>
      <c r="F199" s="73" t="s">
        <v>59</v>
      </c>
      <c r="G199" s="115" t="s">
        <v>51</v>
      </c>
      <c r="H199" s="73"/>
      <c r="I199" s="71"/>
      <c r="J199" s="157"/>
      <c r="K199" s="158"/>
      <c r="L199" s="159"/>
      <c r="M199" s="142"/>
      <c r="N199" s="124"/>
    </row>
    <row r="200" spans="1:14" ht="13.5" customHeight="1">
      <c r="A200" s="215" t="s">
        <v>23</v>
      </c>
      <c r="B200" s="92" t="s">
        <v>9</v>
      </c>
      <c r="C200" s="84" t="s">
        <v>95</v>
      </c>
      <c r="D200" s="103"/>
      <c r="E200" s="123"/>
      <c r="F200" s="103"/>
      <c r="G200" s="116"/>
      <c r="H200" s="83"/>
      <c r="I200" s="72" t="s">
        <v>81</v>
      </c>
      <c r="J200" s="157"/>
      <c r="K200" s="158"/>
      <c r="L200" s="159"/>
      <c r="M200" s="142"/>
      <c r="N200" s="124"/>
    </row>
    <row r="201" spans="1:14" ht="13.5" customHeight="1">
      <c r="A201" s="216"/>
      <c r="B201" s="94" t="s">
        <v>12</v>
      </c>
      <c r="C201" s="138" t="s">
        <v>194</v>
      </c>
      <c r="D201" s="73" t="s">
        <v>60</v>
      </c>
      <c r="E201" s="115"/>
      <c r="F201" s="73" t="s">
        <v>60</v>
      </c>
      <c r="G201" s="115" t="s">
        <v>50</v>
      </c>
      <c r="H201" s="73"/>
      <c r="I201" s="71"/>
      <c r="J201" s="157"/>
      <c r="K201" s="158"/>
      <c r="L201" s="159"/>
      <c r="M201" s="142"/>
      <c r="N201" s="124"/>
    </row>
    <row r="202" spans="1:14" ht="13.5" customHeight="1">
      <c r="A202" s="215" t="s">
        <v>25</v>
      </c>
      <c r="B202" s="92" t="s">
        <v>9</v>
      </c>
      <c r="C202" s="84"/>
      <c r="D202" s="83"/>
      <c r="E202" s="116"/>
      <c r="F202" s="83"/>
      <c r="G202" s="116"/>
      <c r="H202" s="83"/>
      <c r="I202" s="72"/>
      <c r="J202" s="157"/>
      <c r="K202" s="158"/>
      <c r="L202" s="159"/>
      <c r="M202" s="142"/>
      <c r="N202" s="124"/>
    </row>
    <row r="203" spans="1:14" ht="13.5" customHeight="1">
      <c r="A203" s="216"/>
      <c r="B203" s="94" t="s">
        <v>12</v>
      </c>
      <c r="C203" s="138"/>
      <c r="D203" s="73"/>
      <c r="E203" s="115" t="s">
        <v>21</v>
      </c>
      <c r="F203" s="73"/>
      <c r="G203" s="115" t="s">
        <v>61</v>
      </c>
      <c r="H203" s="73" t="s">
        <v>21</v>
      </c>
      <c r="I203" s="71" t="s">
        <v>102</v>
      </c>
      <c r="J203" s="157"/>
      <c r="K203" s="158"/>
      <c r="L203" s="159"/>
      <c r="M203" s="142"/>
      <c r="N203" s="124"/>
    </row>
    <row r="204" spans="1:14" ht="13.5" customHeight="1">
      <c r="A204" s="215" t="s">
        <v>27</v>
      </c>
      <c r="B204" s="92" t="s">
        <v>9</v>
      </c>
      <c r="C204" s="84"/>
      <c r="D204" s="83"/>
      <c r="E204" s="116"/>
      <c r="F204" s="83"/>
      <c r="G204" s="116"/>
      <c r="H204" s="83"/>
      <c r="I204" s="72"/>
      <c r="J204" s="157"/>
      <c r="K204" s="158"/>
      <c r="L204" s="159"/>
      <c r="M204" s="142"/>
      <c r="N204" s="124"/>
    </row>
    <row r="205" spans="1:14" ht="13.5" customHeight="1">
      <c r="A205" s="216"/>
      <c r="B205" s="94" t="s">
        <v>12</v>
      </c>
      <c r="C205" s="138"/>
      <c r="D205" s="73"/>
      <c r="E205" s="115" t="s">
        <v>92</v>
      </c>
      <c r="F205" s="73"/>
      <c r="G205" s="115" t="s">
        <v>62</v>
      </c>
      <c r="H205" s="73" t="s">
        <v>92</v>
      </c>
      <c r="I205" s="71" t="s">
        <v>217</v>
      </c>
      <c r="J205" s="157"/>
      <c r="K205" s="158"/>
      <c r="L205" s="159"/>
      <c r="M205" s="142"/>
      <c r="N205" s="124"/>
    </row>
    <row r="206" spans="1:14" ht="13.5" customHeight="1">
      <c r="A206" s="215" t="s">
        <v>28</v>
      </c>
      <c r="B206" s="92" t="s">
        <v>9</v>
      </c>
      <c r="C206" s="84"/>
      <c r="D206" s="83"/>
      <c r="E206" s="116"/>
      <c r="F206" s="83"/>
      <c r="G206" s="116"/>
      <c r="H206" s="83"/>
      <c r="I206" s="72"/>
      <c r="J206" s="157"/>
      <c r="K206" s="158"/>
      <c r="L206" s="159"/>
      <c r="M206" s="142"/>
      <c r="N206" s="124"/>
    </row>
    <row r="207" spans="1:14" ht="13.5" customHeight="1">
      <c r="A207" s="216"/>
      <c r="B207" s="94" t="s">
        <v>12</v>
      </c>
      <c r="C207" s="138"/>
      <c r="D207" s="73"/>
      <c r="E207" s="73" t="s">
        <v>61</v>
      </c>
      <c r="F207" s="73" t="s">
        <v>29</v>
      </c>
      <c r="G207" s="115"/>
      <c r="H207" s="73" t="s">
        <v>61</v>
      </c>
      <c r="I207" s="71"/>
      <c r="J207" s="157"/>
      <c r="K207" s="158"/>
      <c r="L207" s="159"/>
      <c r="M207" s="142"/>
      <c r="N207" s="124"/>
    </row>
    <row r="208" spans="1:14" ht="13.5" customHeight="1">
      <c r="A208" s="215" t="s">
        <v>31</v>
      </c>
      <c r="B208" s="92" t="s">
        <v>9</v>
      </c>
      <c r="C208" s="84"/>
      <c r="D208" s="83"/>
      <c r="E208" s="83"/>
      <c r="F208" s="83"/>
      <c r="G208" s="116"/>
      <c r="H208" s="83"/>
      <c r="I208" s="72"/>
      <c r="J208" s="157"/>
      <c r="K208" s="158"/>
      <c r="L208" s="159"/>
      <c r="M208" s="142"/>
      <c r="N208" s="124"/>
    </row>
    <row r="209" spans="1:14" ht="13.5" customHeight="1">
      <c r="A209" s="216"/>
      <c r="B209" s="94" t="s">
        <v>12</v>
      </c>
      <c r="C209" s="138"/>
      <c r="D209" s="73"/>
      <c r="E209" s="73" t="s">
        <v>62</v>
      </c>
      <c r="F209" s="73" t="s">
        <v>43</v>
      </c>
      <c r="G209" s="115"/>
      <c r="H209" s="73" t="s">
        <v>62</v>
      </c>
      <c r="I209" s="71"/>
      <c r="J209" s="157"/>
      <c r="K209" s="158"/>
      <c r="L209" s="159"/>
      <c r="M209" s="142"/>
      <c r="N209" s="124"/>
    </row>
    <row r="210" spans="1:14" ht="13.5" customHeight="1">
      <c r="A210" s="213" t="s">
        <v>103</v>
      </c>
      <c r="B210" s="90"/>
      <c r="C210" s="41" t="s">
        <v>1</v>
      </c>
      <c r="D210" s="15" t="s">
        <v>2</v>
      </c>
      <c r="E210" s="109" t="s">
        <v>3</v>
      </c>
      <c r="F210" s="15" t="s">
        <v>4</v>
      </c>
      <c r="G210" s="109" t="s">
        <v>5</v>
      </c>
      <c r="H210" s="15" t="s">
        <v>6</v>
      </c>
      <c r="I210" s="68" t="s">
        <v>7</v>
      </c>
      <c r="J210" s="157"/>
      <c r="K210" s="158"/>
      <c r="L210" s="159"/>
      <c r="M210" s="142"/>
      <c r="N210" s="124"/>
    </row>
    <row r="211" spans="1:14" s="60" customFormat="1" ht="13.5" customHeight="1">
      <c r="A211" s="214"/>
      <c r="B211" s="91"/>
      <c r="C211" s="30">
        <f>+I188+1</f>
        <v>41419</v>
      </c>
      <c r="D211" s="30">
        <f t="shared" ref="D211:I211" si="9">C211+1</f>
        <v>41420</v>
      </c>
      <c r="E211" s="119">
        <f t="shared" si="9"/>
        <v>41421</v>
      </c>
      <c r="F211" s="30">
        <f t="shared" si="9"/>
        <v>41422</v>
      </c>
      <c r="G211" s="119">
        <f t="shared" si="9"/>
        <v>41423</v>
      </c>
      <c r="H211" s="30">
        <f t="shared" si="9"/>
        <v>41424</v>
      </c>
      <c r="I211" s="76">
        <f t="shared" si="9"/>
        <v>41425</v>
      </c>
      <c r="J211" s="163"/>
      <c r="K211" s="164"/>
      <c r="L211" s="159"/>
      <c r="M211" s="165"/>
      <c r="N211" s="124"/>
    </row>
    <row r="212" spans="1:14" ht="12.75" customHeight="1">
      <c r="A212" s="215" t="s">
        <v>8</v>
      </c>
      <c r="B212" s="92" t="s">
        <v>9</v>
      </c>
      <c r="C212" s="83" t="s">
        <v>65</v>
      </c>
      <c r="D212" s="83" t="s">
        <v>65</v>
      </c>
      <c r="E212" s="116"/>
      <c r="F212" s="83"/>
      <c r="G212" s="116"/>
      <c r="H212" s="83"/>
      <c r="I212" s="72"/>
      <c r="J212" s="150"/>
      <c r="K212" s="151"/>
      <c r="L212" s="159"/>
      <c r="M212" s="142"/>
      <c r="N212" s="124"/>
    </row>
    <row r="213" spans="1:14" ht="12.75" customHeight="1">
      <c r="A213" s="217"/>
      <c r="B213" s="93" t="s">
        <v>11</v>
      </c>
      <c r="C213" s="84" t="s">
        <v>65</v>
      </c>
      <c r="D213" s="84" t="s">
        <v>65</v>
      </c>
      <c r="E213" s="117"/>
      <c r="F213" s="101" t="s">
        <v>33</v>
      </c>
      <c r="G213" s="117"/>
      <c r="H213" s="101" t="s">
        <v>196</v>
      </c>
      <c r="I213" s="101" t="s">
        <v>196</v>
      </c>
      <c r="J213" s="157"/>
      <c r="K213" s="158"/>
      <c r="L213" s="159"/>
      <c r="M213" s="142"/>
      <c r="N213" s="124"/>
    </row>
    <row r="214" spans="1:14" ht="12.75" customHeight="1">
      <c r="A214" s="216"/>
      <c r="B214" s="94" t="s">
        <v>12</v>
      </c>
      <c r="C214" s="73" t="s">
        <v>65</v>
      </c>
      <c r="D214" s="73" t="s">
        <v>65</v>
      </c>
      <c r="E214" s="118" t="s">
        <v>77</v>
      </c>
      <c r="F214" s="102" t="s">
        <v>34</v>
      </c>
      <c r="G214" s="118" t="s">
        <v>77</v>
      </c>
      <c r="H214" s="102" t="s">
        <v>197</v>
      </c>
      <c r="I214" s="102" t="s">
        <v>197</v>
      </c>
      <c r="J214" s="157"/>
      <c r="K214" s="158"/>
      <c r="L214" s="159"/>
      <c r="M214" s="142"/>
      <c r="N214" s="124"/>
    </row>
    <row r="215" spans="1:14" ht="12.75" customHeight="1">
      <c r="A215" s="215" t="s">
        <v>15</v>
      </c>
      <c r="B215" s="92" t="s">
        <v>9</v>
      </c>
      <c r="C215" s="83" t="s">
        <v>65</v>
      </c>
      <c r="D215" s="83" t="s">
        <v>65</v>
      </c>
      <c r="E215" s="116"/>
      <c r="F215" s="83"/>
      <c r="G215" s="116"/>
      <c r="H215" s="83"/>
      <c r="I215" s="72"/>
      <c r="J215" s="157"/>
      <c r="K215" s="158"/>
      <c r="L215" s="159"/>
      <c r="M215" s="142"/>
      <c r="N215" s="124"/>
    </row>
    <row r="216" spans="1:14" ht="12.75" customHeight="1">
      <c r="A216" s="217"/>
      <c r="B216" s="93" t="s">
        <v>11</v>
      </c>
      <c r="C216" s="84" t="s">
        <v>65</v>
      </c>
      <c r="D216" s="84" t="s">
        <v>65</v>
      </c>
      <c r="E216" s="117"/>
      <c r="F216" s="10" t="s">
        <v>35</v>
      </c>
      <c r="G216" s="121"/>
      <c r="H216" s="101" t="s">
        <v>196</v>
      </c>
      <c r="I216" s="101" t="s">
        <v>196</v>
      </c>
      <c r="J216" s="157"/>
      <c r="K216" s="158"/>
      <c r="L216" s="159"/>
      <c r="M216" s="142"/>
      <c r="N216" s="124"/>
    </row>
    <row r="217" spans="1:14" ht="12.75" customHeight="1">
      <c r="A217" s="216"/>
      <c r="B217" s="94" t="s">
        <v>12</v>
      </c>
      <c r="C217" s="73" t="s">
        <v>65</v>
      </c>
      <c r="D217" s="73" t="s">
        <v>65</v>
      </c>
      <c r="E217" s="118"/>
      <c r="F217" s="28" t="s">
        <v>36</v>
      </c>
      <c r="G217" s="122" t="s">
        <v>79</v>
      </c>
      <c r="H217" s="102" t="s">
        <v>197</v>
      </c>
      <c r="I217" s="102" t="s">
        <v>197</v>
      </c>
      <c r="J217" s="157"/>
      <c r="K217" s="158"/>
      <c r="L217" s="159"/>
      <c r="M217" s="142"/>
      <c r="N217" s="124"/>
    </row>
    <row r="218" spans="1:14" ht="13.5" customHeight="1">
      <c r="A218" s="215" t="s">
        <v>18</v>
      </c>
      <c r="B218" s="92" t="s">
        <v>9</v>
      </c>
      <c r="C218" s="83" t="s">
        <v>65</v>
      </c>
      <c r="D218" s="83" t="s">
        <v>65</v>
      </c>
      <c r="E218" s="116"/>
      <c r="F218" s="83"/>
      <c r="G218" s="116"/>
      <c r="H218" s="83"/>
      <c r="I218" s="72"/>
      <c r="J218" s="157"/>
      <c r="K218" s="158"/>
      <c r="L218" s="159"/>
      <c r="M218" s="142"/>
      <c r="N218" s="124"/>
    </row>
    <row r="219" spans="1:14" ht="13.5" customHeight="1">
      <c r="A219" s="223"/>
      <c r="B219" s="93" t="s">
        <v>11</v>
      </c>
      <c r="C219" s="84" t="s">
        <v>65</v>
      </c>
      <c r="D219" s="84" t="s">
        <v>65</v>
      </c>
      <c r="E219" s="117"/>
      <c r="F219" s="101" t="s">
        <v>35</v>
      </c>
      <c r="G219" s="117"/>
      <c r="H219" s="101" t="s">
        <v>196</v>
      </c>
      <c r="I219" s="101" t="s">
        <v>196</v>
      </c>
      <c r="J219" s="157"/>
      <c r="K219" s="158"/>
      <c r="L219" s="159"/>
      <c r="M219" s="142"/>
      <c r="N219" s="124"/>
    </row>
    <row r="220" spans="1:14" ht="13.5" customHeight="1">
      <c r="A220" s="216"/>
      <c r="B220" s="94" t="s">
        <v>12</v>
      </c>
      <c r="C220" s="73" t="s">
        <v>65</v>
      </c>
      <c r="D220" s="73" t="s">
        <v>65</v>
      </c>
      <c r="E220" s="118"/>
      <c r="F220" s="28" t="s">
        <v>36</v>
      </c>
      <c r="G220" s="122" t="s">
        <v>79</v>
      </c>
      <c r="H220" s="102" t="s">
        <v>197</v>
      </c>
      <c r="I220" s="102" t="s">
        <v>197</v>
      </c>
      <c r="J220" s="157"/>
      <c r="K220" s="158"/>
      <c r="L220" s="159"/>
      <c r="M220" s="142"/>
      <c r="N220" s="124"/>
    </row>
    <row r="221" spans="1:14" ht="13.5" customHeight="1">
      <c r="A221" s="218" t="s">
        <v>19</v>
      </c>
      <c r="B221" s="92" t="s">
        <v>9</v>
      </c>
      <c r="C221" s="83" t="s">
        <v>65</v>
      </c>
      <c r="D221" s="83" t="s">
        <v>65</v>
      </c>
      <c r="E221" s="116"/>
      <c r="F221" s="83"/>
      <c r="G221" s="116"/>
      <c r="H221" s="101" t="s">
        <v>196</v>
      </c>
      <c r="I221" s="101" t="s">
        <v>196</v>
      </c>
      <c r="J221" s="166"/>
      <c r="K221" s="167"/>
      <c r="L221" s="159"/>
      <c r="M221" s="168"/>
      <c r="N221" s="124"/>
    </row>
    <row r="222" spans="1:14" ht="13.5" customHeight="1">
      <c r="A222" s="219"/>
      <c r="B222" s="94" t="s">
        <v>12</v>
      </c>
      <c r="C222" s="73" t="s">
        <v>65</v>
      </c>
      <c r="D222" s="73" t="s">
        <v>65</v>
      </c>
      <c r="E222" s="115" t="s">
        <v>59</v>
      </c>
      <c r="F222" s="73" t="s">
        <v>59</v>
      </c>
      <c r="G222" s="115" t="s">
        <v>51</v>
      </c>
      <c r="H222" s="102" t="s">
        <v>197</v>
      </c>
      <c r="I222" s="102" t="s">
        <v>197</v>
      </c>
      <c r="J222" s="166"/>
      <c r="K222" s="167"/>
      <c r="L222" s="159"/>
      <c r="M222" s="168"/>
      <c r="N222" s="124"/>
    </row>
    <row r="223" spans="1:14" ht="13.5" customHeight="1">
      <c r="A223" s="215" t="s">
        <v>23</v>
      </c>
      <c r="B223" s="92" t="s">
        <v>9</v>
      </c>
      <c r="C223" s="83" t="s">
        <v>65</v>
      </c>
      <c r="D223" s="108" t="s">
        <v>65</v>
      </c>
      <c r="E223" s="120"/>
      <c r="F223" s="103"/>
      <c r="G223" s="116"/>
      <c r="H223" s="101" t="s">
        <v>196</v>
      </c>
      <c r="I223" s="101" t="s">
        <v>196</v>
      </c>
      <c r="J223" s="157"/>
      <c r="K223" s="158"/>
      <c r="L223" s="159"/>
      <c r="M223" s="142"/>
      <c r="N223" s="124"/>
    </row>
    <row r="224" spans="1:14" ht="13.5" customHeight="1">
      <c r="A224" s="216"/>
      <c r="B224" s="94" t="s">
        <v>12</v>
      </c>
      <c r="C224" s="73" t="s">
        <v>65</v>
      </c>
      <c r="D224" s="73" t="s">
        <v>65</v>
      </c>
      <c r="E224" s="115" t="s">
        <v>60</v>
      </c>
      <c r="F224" s="73" t="s">
        <v>60</v>
      </c>
      <c r="G224" s="115" t="s">
        <v>50</v>
      </c>
      <c r="H224" s="102" t="s">
        <v>197</v>
      </c>
      <c r="I224" s="102" t="s">
        <v>197</v>
      </c>
      <c r="J224" s="157"/>
      <c r="K224" s="158"/>
      <c r="L224" s="159"/>
      <c r="M224" s="142"/>
      <c r="N224" s="124"/>
    </row>
    <row r="225" spans="1:14" ht="13.5" customHeight="1">
      <c r="A225" s="215" t="s">
        <v>25</v>
      </c>
      <c r="B225" s="92" t="s">
        <v>9</v>
      </c>
      <c r="C225" s="83" t="s">
        <v>65</v>
      </c>
      <c r="D225" s="83" t="s">
        <v>65</v>
      </c>
      <c r="E225" s="116"/>
      <c r="F225" s="83"/>
      <c r="G225" s="116"/>
      <c r="H225" s="83"/>
      <c r="I225" s="72" t="s">
        <v>198</v>
      </c>
      <c r="J225" s="157"/>
      <c r="K225" s="158"/>
      <c r="L225" s="159"/>
      <c r="M225" s="142"/>
      <c r="N225" s="124"/>
    </row>
    <row r="226" spans="1:14" ht="13.5" customHeight="1">
      <c r="A226" s="216"/>
      <c r="B226" s="94" t="s">
        <v>12</v>
      </c>
      <c r="C226" s="73" t="s">
        <v>65</v>
      </c>
      <c r="D226" s="73" t="s">
        <v>65</v>
      </c>
      <c r="E226" s="115" t="s">
        <v>92</v>
      </c>
      <c r="F226" s="73" t="s">
        <v>98</v>
      </c>
      <c r="G226" s="115" t="s">
        <v>105</v>
      </c>
      <c r="H226" s="73" t="s">
        <v>105</v>
      </c>
      <c r="I226" s="71" t="s">
        <v>199</v>
      </c>
      <c r="J226" s="157"/>
      <c r="K226" s="158"/>
      <c r="L226" s="159"/>
      <c r="M226" s="142"/>
      <c r="N226" s="124"/>
    </row>
    <row r="227" spans="1:14" ht="13.5" customHeight="1">
      <c r="A227" s="215" t="s">
        <v>27</v>
      </c>
      <c r="B227" s="92" t="s">
        <v>9</v>
      </c>
      <c r="C227" s="83" t="s">
        <v>65</v>
      </c>
      <c r="D227" s="83" t="s">
        <v>65</v>
      </c>
      <c r="E227" s="116"/>
      <c r="F227" s="83"/>
      <c r="G227" s="116"/>
      <c r="H227" s="83"/>
      <c r="I227" s="72" t="s">
        <v>198</v>
      </c>
      <c r="J227" s="157"/>
      <c r="K227" s="158"/>
      <c r="L227" s="159"/>
      <c r="M227" s="142"/>
      <c r="N227" s="124"/>
    </row>
    <row r="228" spans="1:14" ht="13.5" customHeight="1">
      <c r="A228" s="216"/>
      <c r="B228" s="94" t="s">
        <v>12</v>
      </c>
      <c r="C228" s="73" t="s">
        <v>65</v>
      </c>
      <c r="D228" s="73" t="s">
        <v>65</v>
      </c>
      <c r="E228" s="115" t="s">
        <v>98</v>
      </c>
      <c r="F228" s="73"/>
      <c r="G228" s="115" t="s">
        <v>97</v>
      </c>
      <c r="H228" s="73" t="s">
        <v>97</v>
      </c>
      <c r="I228" s="71" t="s">
        <v>199</v>
      </c>
      <c r="J228" s="157"/>
      <c r="K228" s="158"/>
      <c r="L228" s="159"/>
      <c r="M228" s="142"/>
      <c r="N228" s="124"/>
    </row>
    <row r="229" spans="1:14" ht="13.5" customHeight="1">
      <c r="A229" s="215" t="s">
        <v>28</v>
      </c>
      <c r="B229" s="92" t="s">
        <v>9</v>
      </c>
      <c r="C229" s="83" t="s">
        <v>65</v>
      </c>
      <c r="D229" s="83" t="s">
        <v>65</v>
      </c>
      <c r="E229" s="116"/>
      <c r="F229" s="83"/>
      <c r="G229" s="116"/>
      <c r="H229" s="83"/>
      <c r="I229" s="72" t="s">
        <v>198</v>
      </c>
      <c r="J229" s="157"/>
      <c r="K229" s="158"/>
      <c r="L229" s="159"/>
      <c r="M229" s="142"/>
      <c r="N229" s="124"/>
    </row>
    <row r="230" spans="1:14" ht="13.5" customHeight="1">
      <c r="A230" s="216"/>
      <c r="B230" s="94" t="s">
        <v>12</v>
      </c>
      <c r="C230" s="73" t="s">
        <v>65</v>
      </c>
      <c r="D230" s="73" t="s">
        <v>65</v>
      </c>
      <c r="E230" s="115" t="s">
        <v>99</v>
      </c>
      <c r="F230" s="73" t="s">
        <v>100</v>
      </c>
      <c r="G230" s="115"/>
      <c r="H230" s="73" t="s">
        <v>29</v>
      </c>
      <c r="I230" s="71" t="s">
        <v>199</v>
      </c>
      <c r="J230" s="157"/>
      <c r="K230" s="158"/>
      <c r="L230" s="159"/>
      <c r="M230" s="142"/>
      <c r="N230" s="124"/>
    </row>
    <row r="231" spans="1:14" ht="13.5" customHeight="1">
      <c r="A231" s="215" t="s">
        <v>31</v>
      </c>
      <c r="B231" s="92" t="s">
        <v>9</v>
      </c>
      <c r="C231" s="83" t="s">
        <v>65</v>
      </c>
      <c r="D231" s="83" t="s">
        <v>65</v>
      </c>
      <c r="E231" s="116"/>
      <c r="F231" s="83"/>
      <c r="G231" s="116"/>
      <c r="H231" s="83"/>
      <c r="I231" s="72" t="s">
        <v>198</v>
      </c>
      <c r="J231" s="157"/>
      <c r="K231" s="158"/>
      <c r="L231" s="159"/>
      <c r="M231" s="142"/>
      <c r="N231" s="124"/>
    </row>
    <row r="232" spans="1:14" ht="13.5" customHeight="1">
      <c r="A232" s="216"/>
      <c r="B232" s="94" t="s">
        <v>12</v>
      </c>
      <c r="C232" s="73" t="s">
        <v>65</v>
      </c>
      <c r="D232" s="73" t="s">
        <v>65</v>
      </c>
      <c r="E232" s="115" t="s">
        <v>100</v>
      </c>
      <c r="F232" s="73" t="s">
        <v>92</v>
      </c>
      <c r="G232" s="115"/>
      <c r="H232" s="73" t="s">
        <v>43</v>
      </c>
      <c r="I232" s="71" t="s">
        <v>199</v>
      </c>
      <c r="J232" s="157"/>
      <c r="K232" s="158"/>
      <c r="L232" s="159"/>
      <c r="M232" s="142"/>
      <c r="N232" s="124"/>
    </row>
    <row r="233" spans="1:14" ht="13.5" customHeight="1">
      <c r="A233" s="213" t="s">
        <v>106</v>
      </c>
      <c r="B233" s="90"/>
      <c r="C233" s="15" t="s">
        <v>1</v>
      </c>
      <c r="D233" s="15" t="s">
        <v>2</v>
      </c>
      <c r="E233" s="109" t="s">
        <v>3</v>
      </c>
      <c r="F233" s="15" t="s">
        <v>4</v>
      </c>
      <c r="G233" s="109" t="s">
        <v>5</v>
      </c>
      <c r="H233" s="15" t="s">
        <v>6</v>
      </c>
      <c r="I233" s="68" t="s">
        <v>7</v>
      </c>
      <c r="J233" s="157"/>
      <c r="K233" s="158"/>
      <c r="L233" s="159"/>
      <c r="M233" s="142"/>
      <c r="N233" s="124"/>
    </row>
    <row r="234" spans="1:14" s="60" customFormat="1" ht="13.5" customHeight="1">
      <c r="A234" s="214"/>
      <c r="B234" s="91"/>
      <c r="C234" s="30">
        <f>+I211+1</f>
        <v>41426</v>
      </c>
      <c r="D234" s="30">
        <f t="shared" ref="D234:I234" si="10">C234+1</f>
        <v>41427</v>
      </c>
      <c r="E234" s="119">
        <f t="shared" si="10"/>
        <v>41428</v>
      </c>
      <c r="F234" s="30">
        <f t="shared" si="10"/>
        <v>41429</v>
      </c>
      <c r="G234" s="119">
        <f t="shared" si="10"/>
        <v>41430</v>
      </c>
      <c r="H234" s="30">
        <f t="shared" si="10"/>
        <v>41431</v>
      </c>
      <c r="I234" s="76">
        <f t="shared" si="10"/>
        <v>41432</v>
      </c>
      <c r="J234" s="163"/>
      <c r="K234" s="164"/>
      <c r="L234" s="159"/>
      <c r="M234" s="165"/>
      <c r="N234" s="124"/>
    </row>
    <row r="235" spans="1:14" ht="13.5" customHeight="1">
      <c r="A235" s="215" t="s">
        <v>64</v>
      </c>
      <c r="B235" s="89" t="s">
        <v>9</v>
      </c>
      <c r="C235" s="103"/>
      <c r="D235" s="83"/>
      <c r="E235" s="116"/>
      <c r="F235" s="83"/>
      <c r="G235" s="116"/>
      <c r="H235" s="83"/>
      <c r="I235" s="72" t="s">
        <v>10</v>
      </c>
      <c r="J235" s="150"/>
      <c r="K235" s="151"/>
      <c r="L235" s="159"/>
      <c r="M235" s="142"/>
      <c r="N235" s="124"/>
    </row>
    <row r="236" spans="1:14" ht="13.5" customHeight="1">
      <c r="A236" s="217"/>
      <c r="B236" s="87" t="s">
        <v>11</v>
      </c>
      <c r="C236" s="101" t="s">
        <v>196</v>
      </c>
      <c r="D236" s="101" t="s">
        <v>33</v>
      </c>
      <c r="E236" s="117"/>
      <c r="F236" s="101" t="s">
        <v>33</v>
      </c>
      <c r="G236" s="117"/>
      <c r="H236" s="101" t="s">
        <v>33</v>
      </c>
      <c r="I236" s="70"/>
      <c r="J236" s="157"/>
      <c r="K236" s="158"/>
      <c r="L236" s="159"/>
      <c r="M236" s="142"/>
      <c r="N236" s="124"/>
    </row>
    <row r="237" spans="1:14" ht="13.5" customHeight="1">
      <c r="A237" s="216"/>
      <c r="B237" s="88" t="s">
        <v>12</v>
      </c>
      <c r="C237" s="102" t="s">
        <v>197</v>
      </c>
      <c r="D237" s="102" t="s">
        <v>34</v>
      </c>
      <c r="E237" s="118" t="s">
        <v>77</v>
      </c>
      <c r="F237" s="102" t="s">
        <v>34</v>
      </c>
      <c r="G237" s="118" t="s">
        <v>77</v>
      </c>
      <c r="H237" s="102" t="s">
        <v>34</v>
      </c>
      <c r="I237" s="71"/>
      <c r="J237" s="157"/>
      <c r="K237" s="158"/>
      <c r="L237" s="159"/>
      <c r="M237" s="142"/>
      <c r="N237" s="124"/>
    </row>
    <row r="238" spans="1:14" ht="13.5" customHeight="1">
      <c r="A238" s="215" t="s">
        <v>15</v>
      </c>
      <c r="B238" s="89" t="s">
        <v>9</v>
      </c>
      <c r="C238" s="72"/>
      <c r="D238" s="83"/>
      <c r="E238" s="116"/>
      <c r="F238" s="83"/>
      <c r="G238" s="116"/>
      <c r="H238" s="83"/>
      <c r="I238" s="72" t="s">
        <v>78</v>
      </c>
      <c r="J238" s="157"/>
      <c r="K238" s="158"/>
      <c r="L238" s="159"/>
      <c r="M238" s="142"/>
      <c r="N238" s="124"/>
    </row>
    <row r="239" spans="1:14" ht="13.5" customHeight="1">
      <c r="A239" s="217"/>
      <c r="B239" s="87" t="s">
        <v>11</v>
      </c>
      <c r="C239" s="101" t="s">
        <v>196</v>
      </c>
      <c r="D239" s="10" t="s">
        <v>35</v>
      </c>
      <c r="E239" s="121"/>
      <c r="F239" s="10" t="s">
        <v>35</v>
      </c>
      <c r="G239" s="121"/>
      <c r="H239" s="10" t="s">
        <v>35</v>
      </c>
      <c r="I239" s="80"/>
      <c r="J239" s="157"/>
      <c r="K239" s="158"/>
      <c r="L239" s="159"/>
      <c r="M239" s="142"/>
      <c r="N239" s="124"/>
    </row>
    <row r="240" spans="1:14" ht="13.5" customHeight="1">
      <c r="A240" s="216"/>
      <c r="B240" s="88" t="s">
        <v>12</v>
      </c>
      <c r="C240" s="102" t="s">
        <v>197</v>
      </c>
      <c r="D240" s="28" t="s">
        <v>36</v>
      </c>
      <c r="E240" s="122"/>
      <c r="F240" s="28" t="s">
        <v>36</v>
      </c>
      <c r="G240" s="122" t="s">
        <v>79</v>
      </c>
      <c r="H240" s="28" t="s">
        <v>36</v>
      </c>
      <c r="I240" s="78"/>
      <c r="J240" s="157"/>
      <c r="K240" s="158"/>
      <c r="L240" s="159"/>
      <c r="M240" s="142"/>
      <c r="N240" s="124"/>
    </row>
    <row r="241" spans="1:14" ht="13.5" customHeight="1">
      <c r="A241" s="215" t="s">
        <v>18</v>
      </c>
      <c r="B241" s="89" t="s">
        <v>9</v>
      </c>
      <c r="C241" s="72"/>
      <c r="D241" s="83"/>
      <c r="E241" s="116"/>
      <c r="F241" s="83"/>
      <c r="G241" s="116"/>
      <c r="H241" s="83"/>
      <c r="I241" s="72" t="s">
        <v>78</v>
      </c>
      <c r="J241" s="157"/>
      <c r="K241" s="158"/>
      <c r="L241" s="159"/>
      <c r="M241" s="142"/>
      <c r="N241" s="124"/>
    </row>
    <row r="242" spans="1:14" ht="13.5" customHeight="1">
      <c r="A242" s="223"/>
      <c r="B242" s="87" t="s">
        <v>11</v>
      </c>
      <c r="C242" s="101" t="s">
        <v>196</v>
      </c>
      <c r="D242" s="101" t="s">
        <v>35</v>
      </c>
      <c r="E242" s="117"/>
      <c r="F242" s="101" t="s">
        <v>35</v>
      </c>
      <c r="G242" s="117"/>
      <c r="H242" s="101" t="s">
        <v>35</v>
      </c>
      <c r="I242" s="70"/>
      <c r="J242" s="157"/>
      <c r="K242" s="158"/>
      <c r="L242" s="159"/>
      <c r="M242" s="142"/>
      <c r="N242" s="124"/>
    </row>
    <row r="243" spans="1:14" ht="13.5" customHeight="1">
      <c r="A243" s="216"/>
      <c r="B243" s="88" t="s">
        <v>12</v>
      </c>
      <c r="C243" s="102" t="s">
        <v>197</v>
      </c>
      <c r="D243" s="28" t="s">
        <v>36</v>
      </c>
      <c r="E243" s="122"/>
      <c r="F243" s="28" t="s">
        <v>36</v>
      </c>
      <c r="G243" s="122" t="s">
        <v>79</v>
      </c>
      <c r="H243" s="28" t="s">
        <v>36</v>
      </c>
      <c r="I243" s="71"/>
      <c r="J243" s="157"/>
      <c r="K243" s="158"/>
      <c r="L243" s="159"/>
      <c r="M243" s="142"/>
      <c r="N243" s="124"/>
    </row>
    <row r="244" spans="1:14" ht="13.5" customHeight="1">
      <c r="A244" s="218" t="s">
        <v>19</v>
      </c>
      <c r="B244" s="89" t="s">
        <v>9</v>
      </c>
      <c r="C244" s="101" t="s">
        <v>196</v>
      </c>
      <c r="D244" s="83"/>
      <c r="E244" s="116"/>
      <c r="F244" s="83"/>
      <c r="G244" s="116"/>
      <c r="H244" s="83"/>
      <c r="I244" s="72" t="s">
        <v>80</v>
      </c>
      <c r="J244" s="157"/>
      <c r="K244" s="158"/>
      <c r="L244" s="159"/>
      <c r="M244" s="142"/>
      <c r="N244" s="124"/>
    </row>
    <row r="245" spans="1:14" ht="13.5" customHeight="1">
      <c r="A245" s="219"/>
      <c r="B245" s="88" t="s">
        <v>12</v>
      </c>
      <c r="C245" s="102" t="s">
        <v>197</v>
      </c>
      <c r="D245" s="73" t="s">
        <v>59</v>
      </c>
      <c r="E245" s="115" t="s">
        <v>59</v>
      </c>
      <c r="F245" s="73" t="s">
        <v>59</v>
      </c>
      <c r="G245" s="115" t="s">
        <v>51</v>
      </c>
      <c r="H245" s="73"/>
      <c r="I245" s="183"/>
      <c r="J245" s="157"/>
      <c r="K245" s="158"/>
      <c r="L245" s="159"/>
      <c r="M245" s="142"/>
      <c r="N245" s="124"/>
    </row>
    <row r="246" spans="1:14" ht="13.5" customHeight="1">
      <c r="A246" s="215" t="s">
        <v>23</v>
      </c>
      <c r="B246" s="89" t="s">
        <v>9</v>
      </c>
      <c r="C246" s="101" t="s">
        <v>196</v>
      </c>
      <c r="D246" s="33"/>
      <c r="E246" s="120"/>
      <c r="F246" s="103"/>
      <c r="G246" s="116"/>
      <c r="H246" s="70"/>
      <c r="I246" s="70" t="s">
        <v>81</v>
      </c>
      <c r="J246" s="157"/>
      <c r="K246" s="158"/>
      <c r="L246" s="159"/>
      <c r="M246" s="142"/>
      <c r="N246" s="124"/>
    </row>
    <row r="247" spans="1:14" ht="13.5" customHeight="1">
      <c r="A247" s="216"/>
      <c r="B247" s="88" t="s">
        <v>12</v>
      </c>
      <c r="C247" s="102" t="s">
        <v>197</v>
      </c>
      <c r="D247" s="73" t="s">
        <v>60</v>
      </c>
      <c r="E247" s="115" t="s">
        <v>60</v>
      </c>
      <c r="F247" s="73" t="s">
        <v>60</v>
      </c>
      <c r="G247" s="115" t="s">
        <v>50</v>
      </c>
      <c r="H247" s="178"/>
      <c r="I247" s="178"/>
      <c r="J247" s="157"/>
      <c r="K247" s="158"/>
      <c r="L247" s="159"/>
      <c r="M247" s="142"/>
      <c r="N247" s="124"/>
    </row>
    <row r="248" spans="1:14" ht="13.5" customHeight="1">
      <c r="A248" s="215" t="s">
        <v>25</v>
      </c>
      <c r="B248" s="92" t="s">
        <v>9</v>
      </c>
      <c r="C248" s="72" t="s">
        <v>198</v>
      </c>
      <c r="D248" s="83"/>
      <c r="E248" s="116"/>
      <c r="F248" s="83"/>
      <c r="G248" s="116"/>
      <c r="H248" s="70" t="s">
        <v>107</v>
      </c>
      <c r="I248" s="70" t="s">
        <v>107</v>
      </c>
      <c r="J248" s="157"/>
      <c r="K248" s="158"/>
      <c r="L248" s="159"/>
      <c r="M248" s="142"/>
      <c r="N248" s="124"/>
    </row>
    <row r="249" spans="1:14" ht="13.5" customHeight="1">
      <c r="A249" s="216"/>
      <c r="B249" s="94" t="s">
        <v>12</v>
      </c>
      <c r="C249" s="71" t="s">
        <v>199</v>
      </c>
      <c r="D249" s="73"/>
      <c r="E249" s="115" t="s">
        <v>92</v>
      </c>
      <c r="F249" s="73"/>
      <c r="G249" s="115" t="s">
        <v>105</v>
      </c>
      <c r="H249" s="178" t="s">
        <v>118</v>
      </c>
      <c r="I249" s="178" t="s">
        <v>118</v>
      </c>
      <c r="J249" s="157"/>
      <c r="K249" s="158"/>
      <c r="L249" s="159"/>
      <c r="M249" s="142"/>
      <c r="N249" s="124"/>
    </row>
    <row r="250" spans="1:14" ht="13.5" customHeight="1">
      <c r="A250" s="215" t="s">
        <v>27</v>
      </c>
      <c r="B250" s="92" t="s">
        <v>9</v>
      </c>
      <c r="C250" s="72" t="s">
        <v>198</v>
      </c>
      <c r="D250" s="83"/>
      <c r="E250" s="116"/>
      <c r="F250" s="83"/>
      <c r="G250" s="116"/>
      <c r="H250" s="70" t="s">
        <v>107</v>
      </c>
      <c r="I250" s="70" t="s">
        <v>107</v>
      </c>
      <c r="J250" s="157"/>
      <c r="K250" s="158"/>
      <c r="L250" s="159"/>
      <c r="M250" s="142"/>
      <c r="N250" s="124"/>
    </row>
    <row r="251" spans="1:14" ht="13.5" customHeight="1">
      <c r="A251" s="216"/>
      <c r="B251" s="88" t="s">
        <v>12</v>
      </c>
      <c r="C251" s="71" t="s">
        <v>199</v>
      </c>
      <c r="D251" s="73"/>
      <c r="E251" s="115" t="s">
        <v>98</v>
      </c>
      <c r="F251" s="73"/>
      <c r="G251" s="115" t="s">
        <v>97</v>
      </c>
      <c r="H251" s="178" t="s">
        <v>118</v>
      </c>
      <c r="I251" s="178" t="s">
        <v>118</v>
      </c>
      <c r="J251" s="157"/>
      <c r="K251" s="158"/>
      <c r="L251" s="159"/>
      <c r="M251" s="142"/>
      <c r="N251" s="124"/>
    </row>
    <row r="252" spans="1:14" ht="13.5" customHeight="1">
      <c r="A252" s="224" t="s">
        <v>28</v>
      </c>
      <c r="B252" s="95" t="s">
        <v>9</v>
      </c>
      <c r="C252" s="72" t="s">
        <v>198</v>
      </c>
      <c r="D252" s="83"/>
      <c r="E252" s="116"/>
      <c r="F252" s="83"/>
      <c r="G252" s="116"/>
      <c r="H252" s="70" t="s">
        <v>107</v>
      </c>
      <c r="I252" s="70" t="s">
        <v>107</v>
      </c>
      <c r="J252" s="157"/>
      <c r="K252" s="158"/>
      <c r="L252" s="159"/>
      <c r="M252" s="142"/>
      <c r="N252" s="124"/>
    </row>
    <row r="253" spans="1:14" ht="13.5" customHeight="1">
      <c r="A253" s="225"/>
      <c r="B253" s="96" t="s">
        <v>12</v>
      </c>
      <c r="C253" s="71" t="s">
        <v>199</v>
      </c>
      <c r="D253" s="73"/>
      <c r="E253" s="115" t="s">
        <v>99</v>
      </c>
      <c r="F253" s="73" t="s">
        <v>88</v>
      </c>
      <c r="G253" s="115"/>
      <c r="H253" s="178" t="s">
        <v>118</v>
      </c>
      <c r="I253" s="178" t="s">
        <v>118</v>
      </c>
      <c r="J253" s="157"/>
      <c r="K253" s="158"/>
      <c r="L253" s="159"/>
      <c r="M253" s="142"/>
      <c r="N253" s="124"/>
    </row>
    <row r="254" spans="1:14" ht="13.5" customHeight="1">
      <c r="A254" s="215" t="s">
        <v>31</v>
      </c>
      <c r="B254" s="92" t="s">
        <v>9</v>
      </c>
      <c r="C254" s="72" t="s">
        <v>198</v>
      </c>
      <c r="D254" s="83"/>
      <c r="E254" s="116"/>
      <c r="F254" s="83"/>
      <c r="G254" s="116"/>
      <c r="H254" s="70" t="s">
        <v>107</v>
      </c>
      <c r="I254" s="70" t="s">
        <v>107</v>
      </c>
      <c r="J254" s="157"/>
      <c r="K254" s="158"/>
      <c r="L254" s="159"/>
      <c r="M254" s="142"/>
      <c r="N254" s="124"/>
    </row>
    <row r="255" spans="1:14" ht="13.5" customHeight="1">
      <c r="A255" s="216"/>
      <c r="B255" s="88" t="s">
        <v>12</v>
      </c>
      <c r="C255" s="71" t="s">
        <v>199</v>
      </c>
      <c r="D255" s="73"/>
      <c r="E255" s="115" t="s">
        <v>100</v>
      </c>
      <c r="F255" s="73" t="s">
        <v>90</v>
      </c>
      <c r="G255" s="115"/>
      <c r="H255" s="178" t="s">
        <v>118</v>
      </c>
      <c r="I255" s="178" t="s">
        <v>118</v>
      </c>
      <c r="J255" s="157"/>
      <c r="K255" s="158"/>
      <c r="L255" s="159"/>
      <c r="M255" s="142"/>
      <c r="N255" s="124"/>
    </row>
    <row r="256" spans="1:14" ht="13.5" customHeight="1">
      <c r="A256" s="213" t="s">
        <v>108</v>
      </c>
      <c r="B256" s="90"/>
      <c r="C256" s="15" t="s">
        <v>1</v>
      </c>
      <c r="D256" s="15" t="s">
        <v>2</v>
      </c>
      <c r="E256" s="109" t="s">
        <v>3</v>
      </c>
      <c r="F256" s="15" t="s">
        <v>4</v>
      </c>
      <c r="G256" s="109" t="s">
        <v>5</v>
      </c>
      <c r="H256" s="15" t="s">
        <v>6</v>
      </c>
      <c r="I256" s="77" t="s">
        <v>7</v>
      </c>
      <c r="J256" s="157"/>
      <c r="K256" s="158"/>
      <c r="L256" s="159"/>
      <c r="M256" s="142"/>
      <c r="N256" s="124"/>
    </row>
    <row r="257" spans="1:14" s="60" customFormat="1" ht="13.5" customHeight="1">
      <c r="A257" s="214"/>
      <c r="B257" s="91"/>
      <c r="C257" s="30">
        <f>+I234+1</f>
        <v>41433</v>
      </c>
      <c r="D257" s="30">
        <f t="shared" ref="D257:I257" si="11">C257+1</f>
        <v>41434</v>
      </c>
      <c r="E257" s="119">
        <f t="shared" si="11"/>
        <v>41435</v>
      </c>
      <c r="F257" s="30">
        <f t="shared" si="11"/>
        <v>41436</v>
      </c>
      <c r="G257" s="119">
        <f t="shared" si="11"/>
        <v>41437</v>
      </c>
      <c r="H257" s="30">
        <f t="shared" si="11"/>
        <v>41438</v>
      </c>
      <c r="I257" s="76">
        <f t="shared" si="11"/>
        <v>41439</v>
      </c>
      <c r="J257" s="163"/>
      <c r="K257" s="164"/>
      <c r="L257" s="159"/>
      <c r="M257" s="165"/>
      <c r="N257" s="124"/>
    </row>
    <row r="258" spans="1:14" ht="13.5" customHeight="1">
      <c r="A258" s="215" t="s">
        <v>8</v>
      </c>
      <c r="B258" s="92" t="s">
        <v>9</v>
      </c>
      <c r="C258" s="83"/>
      <c r="D258" s="83"/>
      <c r="E258" s="116"/>
      <c r="F258" s="83"/>
      <c r="G258" s="116"/>
      <c r="H258" s="83"/>
      <c r="I258" s="72" t="s">
        <v>65</v>
      </c>
      <c r="J258" s="150"/>
      <c r="K258" s="151"/>
      <c r="L258" s="159"/>
      <c r="M258" s="142"/>
      <c r="N258" s="124"/>
    </row>
    <row r="259" spans="1:14" ht="13.5" customHeight="1">
      <c r="A259" s="217"/>
      <c r="B259" s="93" t="s">
        <v>11</v>
      </c>
      <c r="C259" s="104"/>
      <c r="D259" s="101" t="s">
        <v>33</v>
      </c>
      <c r="E259" s="117"/>
      <c r="F259" s="101" t="s">
        <v>33</v>
      </c>
      <c r="G259" s="117"/>
      <c r="H259" s="101" t="s">
        <v>33</v>
      </c>
      <c r="I259" s="70" t="s">
        <v>65</v>
      </c>
      <c r="J259" s="157"/>
      <c r="K259" s="158"/>
      <c r="L259" s="159"/>
      <c r="M259" s="169"/>
      <c r="N259" s="170"/>
    </row>
    <row r="260" spans="1:14" ht="13.5" customHeight="1">
      <c r="A260" s="216"/>
      <c r="B260" s="94" t="s">
        <v>12</v>
      </c>
      <c r="C260" s="105"/>
      <c r="D260" s="102" t="s">
        <v>34</v>
      </c>
      <c r="E260" s="118" t="s">
        <v>77</v>
      </c>
      <c r="F260" s="102" t="s">
        <v>34</v>
      </c>
      <c r="G260" s="118" t="s">
        <v>77</v>
      </c>
      <c r="H260" s="102" t="s">
        <v>34</v>
      </c>
      <c r="I260" s="71" t="s">
        <v>65</v>
      </c>
      <c r="J260" s="157"/>
      <c r="K260" s="158"/>
      <c r="L260" s="159"/>
      <c r="M260" s="169"/>
      <c r="N260" s="170"/>
    </row>
    <row r="261" spans="1:14" ht="13.5" customHeight="1">
      <c r="A261" s="215" t="s">
        <v>15</v>
      </c>
      <c r="B261" s="92" t="s">
        <v>9</v>
      </c>
      <c r="C261" s="83"/>
      <c r="D261" s="83"/>
      <c r="E261" s="116"/>
      <c r="F261" s="83"/>
      <c r="G261" s="116"/>
      <c r="H261" s="83"/>
      <c r="I261" s="72" t="s">
        <v>65</v>
      </c>
      <c r="J261" s="157"/>
      <c r="K261" s="158"/>
      <c r="L261" s="159"/>
      <c r="M261" s="169"/>
      <c r="N261" s="170"/>
    </row>
    <row r="262" spans="1:14" ht="13.5" customHeight="1">
      <c r="A262" s="217"/>
      <c r="B262" s="93" t="s">
        <v>11</v>
      </c>
      <c r="C262" s="104"/>
      <c r="D262" s="10" t="s">
        <v>35</v>
      </c>
      <c r="E262" s="124"/>
      <c r="F262" s="10" t="s">
        <v>35</v>
      </c>
      <c r="G262" s="121"/>
      <c r="H262" s="10" t="s">
        <v>35</v>
      </c>
      <c r="I262" s="80" t="s">
        <v>65</v>
      </c>
      <c r="J262" s="157"/>
      <c r="K262" s="158"/>
      <c r="L262" s="159"/>
      <c r="M262" s="169"/>
      <c r="N262" s="170"/>
    </row>
    <row r="263" spans="1:14" ht="13.5" customHeight="1">
      <c r="A263" s="216"/>
      <c r="B263" s="94" t="s">
        <v>12</v>
      </c>
      <c r="C263" s="105"/>
      <c r="D263" s="28" t="s">
        <v>36</v>
      </c>
      <c r="E263" s="125"/>
      <c r="F263" s="28" t="s">
        <v>36</v>
      </c>
      <c r="G263" s="122" t="s">
        <v>79</v>
      </c>
      <c r="H263" s="28" t="s">
        <v>36</v>
      </c>
      <c r="I263" s="78" t="s">
        <v>65</v>
      </c>
      <c r="J263" s="157"/>
      <c r="K263" s="158"/>
      <c r="L263" s="159"/>
      <c r="M263" s="169"/>
      <c r="N263" s="170"/>
    </row>
    <row r="264" spans="1:14" ht="13.5" customHeight="1">
      <c r="A264" s="215" t="s">
        <v>18</v>
      </c>
      <c r="B264" s="92" t="s">
        <v>9</v>
      </c>
      <c r="C264" s="83"/>
      <c r="D264" s="83"/>
      <c r="E264" s="116"/>
      <c r="F264" s="83"/>
      <c r="G264" s="116"/>
      <c r="H264" s="83"/>
      <c r="I264" s="72" t="s">
        <v>65</v>
      </c>
      <c r="J264" s="157"/>
      <c r="K264" s="158"/>
      <c r="L264" s="159"/>
      <c r="M264" s="169"/>
      <c r="N264" s="170"/>
    </row>
    <row r="265" spans="1:14" ht="13.5" customHeight="1">
      <c r="A265" s="223"/>
      <c r="B265" s="93" t="s">
        <v>11</v>
      </c>
      <c r="C265" s="104"/>
      <c r="D265" s="101" t="s">
        <v>35</v>
      </c>
      <c r="E265" s="117"/>
      <c r="F265" s="101" t="s">
        <v>35</v>
      </c>
      <c r="G265" s="117"/>
      <c r="H265" s="101" t="s">
        <v>35</v>
      </c>
      <c r="I265" s="70" t="s">
        <v>65</v>
      </c>
      <c r="J265" s="157"/>
      <c r="K265" s="158"/>
      <c r="L265" s="159"/>
      <c r="M265" s="169"/>
      <c r="N265" s="170"/>
    </row>
    <row r="266" spans="1:14" ht="13.5" customHeight="1">
      <c r="A266" s="216"/>
      <c r="B266" s="94" t="s">
        <v>12</v>
      </c>
      <c r="C266" s="105"/>
      <c r="D266" s="28" t="s">
        <v>36</v>
      </c>
      <c r="E266" s="122"/>
      <c r="F266" s="28" t="s">
        <v>36</v>
      </c>
      <c r="G266" s="122" t="s">
        <v>79</v>
      </c>
      <c r="H266" s="28" t="s">
        <v>36</v>
      </c>
      <c r="I266" s="78" t="s">
        <v>65</v>
      </c>
      <c r="J266" s="157"/>
      <c r="K266" s="158"/>
      <c r="L266" s="159"/>
      <c r="M266" s="169"/>
      <c r="N266" s="170"/>
    </row>
    <row r="267" spans="1:14" ht="13.5" customHeight="1">
      <c r="A267" s="154" t="s">
        <v>214</v>
      </c>
      <c r="B267" s="155" t="s">
        <v>9</v>
      </c>
      <c r="C267" s="130"/>
      <c r="D267" s="131"/>
      <c r="E267" s="111"/>
      <c r="F267" s="131"/>
      <c r="G267" s="111"/>
      <c r="H267" s="131"/>
      <c r="I267" s="112" t="s">
        <v>65</v>
      </c>
      <c r="J267" s="157"/>
      <c r="K267" s="158"/>
      <c r="L267" s="159"/>
      <c r="M267" s="169"/>
      <c r="N267" s="170"/>
    </row>
    <row r="268" spans="1:14" ht="13.5" customHeight="1">
      <c r="A268" s="154" t="s">
        <v>215</v>
      </c>
      <c r="B268" s="155" t="s">
        <v>12</v>
      </c>
      <c r="C268" s="130"/>
      <c r="D268" s="28" t="s">
        <v>36</v>
      </c>
      <c r="E268" s="111"/>
      <c r="F268" s="28" t="s">
        <v>36</v>
      </c>
      <c r="G268" s="111"/>
      <c r="H268" s="28" t="s">
        <v>36</v>
      </c>
      <c r="I268" s="112" t="s">
        <v>65</v>
      </c>
      <c r="J268" s="157"/>
      <c r="K268" s="158"/>
      <c r="L268" s="159"/>
      <c r="M268" s="169"/>
      <c r="N268" s="170"/>
    </row>
    <row r="269" spans="1:14" ht="13.5" customHeight="1">
      <c r="A269" s="218" t="s">
        <v>19</v>
      </c>
      <c r="B269" s="92" t="s">
        <v>9</v>
      </c>
      <c r="C269" s="83"/>
      <c r="D269" s="83"/>
      <c r="E269" s="116"/>
      <c r="F269" s="83"/>
      <c r="G269" s="116"/>
      <c r="H269" s="108"/>
      <c r="I269" s="79" t="s">
        <v>65</v>
      </c>
      <c r="J269" s="166"/>
      <c r="K269" s="167"/>
      <c r="L269" s="159"/>
      <c r="M269" s="171"/>
      <c r="N269" s="172"/>
    </row>
    <row r="270" spans="1:14" ht="13.5" customHeight="1">
      <c r="A270" s="219"/>
      <c r="B270" s="94" t="s">
        <v>12</v>
      </c>
      <c r="C270" s="212"/>
      <c r="D270" s="73" t="s">
        <v>59</v>
      </c>
      <c r="E270" s="115" t="s">
        <v>59</v>
      </c>
      <c r="F270" s="73"/>
      <c r="G270" s="115" t="s">
        <v>50</v>
      </c>
      <c r="H270" s="73" t="s">
        <v>21</v>
      </c>
      <c r="I270" s="113" t="s">
        <v>65</v>
      </c>
      <c r="J270" s="166"/>
      <c r="K270" s="167"/>
      <c r="L270" s="159"/>
      <c r="M270" s="169"/>
      <c r="N270" s="170"/>
    </row>
    <row r="271" spans="1:14" ht="13.5" customHeight="1">
      <c r="A271" s="215" t="s">
        <v>23</v>
      </c>
      <c r="B271" s="92" t="s">
        <v>9</v>
      </c>
      <c r="C271" s="70"/>
      <c r="D271" s="33"/>
      <c r="E271" s="126"/>
      <c r="F271" s="83"/>
      <c r="G271" s="116"/>
      <c r="H271" s="83"/>
      <c r="I271" s="72" t="s">
        <v>65</v>
      </c>
      <c r="J271" s="157"/>
      <c r="K271" s="158"/>
      <c r="L271" s="159"/>
      <c r="M271" s="169"/>
      <c r="N271" s="170"/>
    </row>
    <row r="272" spans="1:14" ht="13.5" customHeight="1">
      <c r="A272" s="216"/>
      <c r="B272" s="94" t="s">
        <v>12</v>
      </c>
      <c r="C272" s="178"/>
      <c r="D272" s="73" t="s">
        <v>60</v>
      </c>
      <c r="E272" s="115" t="s">
        <v>60</v>
      </c>
      <c r="F272" s="73"/>
      <c r="G272" s="115" t="s">
        <v>52</v>
      </c>
      <c r="H272" s="73" t="s">
        <v>92</v>
      </c>
      <c r="I272" s="71" t="s">
        <v>65</v>
      </c>
      <c r="J272" s="157"/>
      <c r="K272" s="158"/>
      <c r="L272" s="159"/>
      <c r="M272" s="169"/>
      <c r="N272" s="170"/>
    </row>
    <row r="273" spans="1:14" ht="13.5" customHeight="1">
      <c r="A273" s="215" t="s">
        <v>25</v>
      </c>
      <c r="B273" s="92" t="s">
        <v>9</v>
      </c>
      <c r="C273" s="70" t="s">
        <v>107</v>
      </c>
      <c r="D273" s="83"/>
      <c r="E273" s="116"/>
      <c r="F273" s="83"/>
      <c r="G273" s="116"/>
      <c r="H273" s="83"/>
      <c r="I273" s="72"/>
      <c r="J273" s="157"/>
      <c r="K273" s="158"/>
      <c r="L273" s="159"/>
      <c r="M273" s="169"/>
      <c r="N273" s="170"/>
    </row>
    <row r="274" spans="1:14" ht="13.5" customHeight="1">
      <c r="A274" s="216"/>
      <c r="B274" s="94" t="s">
        <v>12</v>
      </c>
      <c r="C274" s="178" t="s">
        <v>118</v>
      </c>
      <c r="D274" s="73"/>
      <c r="E274" s="115" t="s">
        <v>21</v>
      </c>
      <c r="F274" s="73" t="s">
        <v>21</v>
      </c>
      <c r="G274" s="115"/>
      <c r="H274" s="73"/>
      <c r="I274" s="71" t="s">
        <v>93</v>
      </c>
      <c r="J274" s="157"/>
      <c r="K274" s="158"/>
      <c r="L274" s="159"/>
      <c r="M274" s="169"/>
      <c r="N274" s="170"/>
    </row>
    <row r="275" spans="1:14" ht="13.5" customHeight="1">
      <c r="A275" s="215" t="s">
        <v>27</v>
      </c>
      <c r="B275" s="92" t="s">
        <v>9</v>
      </c>
      <c r="C275" s="70" t="s">
        <v>107</v>
      </c>
      <c r="D275" s="83"/>
      <c r="E275" s="116"/>
      <c r="F275" s="83"/>
      <c r="G275" s="116"/>
      <c r="H275" s="83"/>
      <c r="I275" s="72"/>
      <c r="J275" s="157"/>
      <c r="K275" s="158"/>
      <c r="L275" s="159"/>
      <c r="M275" s="169"/>
      <c r="N275" s="170"/>
    </row>
    <row r="276" spans="1:14" ht="13.5" customHeight="1">
      <c r="A276" s="216"/>
      <c r="B276" s="94" t="s">
        <v>12</v>
      </c>
      <c r="C276" s="178" t="s">
        <v>118</v>
      </c>
      <c r="D276" s="73"/>
      <c r="E276" s="115" t="s">
        <v>92</v>
      </c>
      <c r="F276" s="73" t="s">
        <v>92</v>
      </c>
      <c r="G276" s="115"/>
      <c r="H276" s="73"/>
      <c r="I276" s="71" t="s">
        <v>84</v>
      </c>
      <c r="J276" s="157"/>
      <c r="K276" s="158"/>
      <c r="L276" s="159"/>
      <c r="M276" s="169"/>
      <c r="N276" s="170"/>
    </row>
    <row r="277" spans="1:14" ht="13.5" customHeight="1">
      <c r="A277" s="215" t="s">
        <v>28</v>
      </c>
      <c r="B277" s="92" t="s">
        <v>9</v>
      </c>
      <c r="C277" s="70" t="s">
        <v>107</v>
      </c>
      <c r="D277" s="83"/>
      <c r="E277" s="116"/>
      <c r="F277" s="83"/>
      <c r="G277" s="116"/>
      <c r="H277" s="83"/>
      <c r="I277" s="72" t="s">
        <v>65</v>
      </c>
      <c r="J277" s="157"/>
      <c r="K277" s="158"/>
      <c r="L277" s="159"/>
      <c r="M277" s="169"/>
      <c r="N277" s="170"/>
    </row>
    <row r="278" spans="1:14" ht="13.5" customHeight="1">
      <c r="A278" s="216"/>
      <c r="B278" s="94" t="s">
        <v>12</v>
      </c>
      <c r="C278" s="178" t="s">
        <v>118</v>
      </c>
      <c r="D278" s="73"/>
      <c r="E278" s="189"/>
      <c r="F278" s="186" t="s">
        <v>83</v>
      </c>
      <c r="G278" s="189" t="s">
        <v>83</v>
      </c>
      <c r="H278" s="186" t="s">
        <v>83</v>
      </c>
      <c r="I278" s="71" t="s">
        <v>65</v>
      </c>
      <c r="J278" s="157"/>
      <c r="K278" s="158"/>
      <c r="L278" s="159"/>
      <c r="M278" s="169"/>
      <c r="N278" s="170"/>
    </row>
    <row r="279" spans="1:14" ht="13.5" customHeight="1">
      <c r="A279" s="215" t="s">
        <v>31</v>
      </c>
      <c r="B279" s="92" t="s">
        <v>9</v>
      </c>
      <c r="C279" s="70" t="s">
        <v>107</v>
      </c>
      <c r="D279" s="83"/>
      <c r="E279" s="190"/>
      <c r="F279" s="187"/>
      <c r="G279" s="190"/>
      <c r="H279" s="187"/>
      <c r="I279" s="72" t="s">
        <v>65</v>
      </c>
      <c r="J279" s="157"/>
      <c r="K279" s="158"/>
      <c r="L279" s="159"/>
      <c r="M279" s="169"/>
      <c r="N279" s="170"/>
    </row>
    <row r="280" spans="1:14" ht="13.5" customHeight="1">
      <c r="A280" s="216"/>
      <c r="B280" s="94" t="s">
        <v>12</v>
      </c>
      <c r="C280" s="178" t="s">
        <v>118</v>
      </c>
      <c r="D280" s="73"/>
      <c r="E280" s="191"/>
      <c r="F280" s="188" t="s">
        <v>86</v>
      </c>
      <c r="G280" s="191" t="s">
        <v>86</v>
      </c>
      <c r="H280" s="188" t="s">
        <v>86</v>
      </c>
      <c r="I280" s="70" t="s">
        <v>65</v>
      </c>
      <c r="J280" s="157"/>
      <c r="K280" s="158"/>
      <c r="L280" s="159"/>
      <c r="M280" s="169"/>
      <c r="N280" s="170"/>
    </row>
    <row r="281" spans="1:14" ht="13.5" customHeight="1">
      <c r="A281" s="213"/>
      <c r="B281" s="90"/>
      <c r="C281" s="15"/>
      <c r="D281" s="15"/>
      <c r="E281" s="109"/>
      <c r="F281" s="15"/>
      <c r="G281" s="109"/>
      <c r="H281" s="15"/>
      <c r="I281" s="81"/>
      <c r="J281" s="158"/>
      <c r="K281" s="159"/>
      <c r="L281" s="159"/>
      <c r="M281" s="173"/>
      <c r="N281" s="144"/>
    </row>
    <row r="282" spans="1:14" s="60" customFormat="1" ht="13.5" customHeight="1">
      <c r="A282" s="214"/>
      <c r="B282" s="91"/>
      <c r="C282" s="30"/>
      <c r="D282" s="30"/>
      <c r="E282" s="119"/>
      <c r="F282" s="30"/>
      <c r="G282" s="119"/>
      <c r="H282" s="30"/>
      <c r="I282" s="82"/>
      <c r="J282" s="174"/>
      <c r="K282" s="175"/>
      <c r="L282" s="175"/>
      <c r="M282" s="176"/>
      <c r="N282" s="176"/>
    </row>
    <row r="283" spans="1:14" ht="13.5" customHeight="1">
      <c r="A283" s="215"/>
      <c r="B283" s="92"/>
      <c r="C283" s="83"/>
      <c r="D283" s="83"/>
      <c r="E283" s="83"/>
      <c r="F283" s="83"/>
      <c r="G283" s="83"/>
      <c r="H283" s="83"/>
      <c r="I283" s="83"/>
      <c r="J283" s="177"/>
      <c r="K283" s="152"/>
      <c r="L283" s="152"/>
      <c r="M283" s="144"/>
      <c r="N283" s="144"/>
    </row>
    <row r="284" spans="1:14" ht="13.5" customHeight="1">
      <c r="A284" s="217"/>
      <c r="B284" s="93"/>
      <c r="C284" s="84"/>
      <c r="D284" s="84"/>
      <c r="E284" s="114"/>
      <c r="F284" s="84"/>
      <c r="G284" s="114"/>
      <c r="H284" s="84"/>
      <c r="I284" s="84"/>
      <c r="J284" s="158"/>
      <c r="K284" s="159"/>
      <c r="L284" s="159"/>
      <c r="M284" s="144"/>
      <c r="N284" s="144"/>
    </row>
    <row r="285" spans="1:14" ht="13.5" customHeight="1">
      <c r="A285" s="216"/>
      <c r="B285" s="94"/>
      <c r="C285" s="73"/>
      <c r="D285" s="73"/>
      <c r="E285" s="115"/>
      <c r="F285" s="73"/>
      <c r="G285" s="115"/>
      <c r="H285" s="73"/>
      <c r="I285" s="73"/>
      <c r="J285" s="158"/>
      <c r="K285" s="159"/>
      <c r="L285" s="159"/>
      <c r="M285" s="144"/>
      <c r="N285" s="144"/>
    </row>
    <row r="286" spans="1:14" ht="13.5" customHeight="1">
      <c r="A286" s="215"/>
      <c r="B286" s="92"/>
      <c r="C286" s="83"/>
      <c r="D286" s="83"/>
      <c r="E286" s="116"/>
      <c r="F286" s="83"/>
      <c r="G286" s="116"/>
      <c r="H286" s="83"/>
      <c r="I286" s="83"/>
      <c r="J286" s="158"/>
      <c r="K286" s="159"/>
      <c r="L286" s="159"/>
      <c r="M286" s="144"/>
      <c r="N286" s="144"/>
    </row>
    <row r="287" spans="1:14" ht="13.5" customHeight="1">
      <c r="A287" s="217"/>
      <c r="B287" s="93"/>
      <c r="C287" s="84"/>
      <c r="D287" s="84"/>
      <c r="E287" s="114"/>
      <c r="F287" s="84"/>
      <c r="G287" s="114"/>
      <c r="H287" s="84"/>
      <c r="I287" s="84"/>
      <c r="J287" s="158"/>
      <c r="K287" s="159"/>
      <c r="L287" s="159"/>
      <c r="M287" s="144"/>
      <c r="N287" s="144"/>
    </row>
    <row r="288" spans="1:14" ht="13.5" customHeight="1">
      <c r="A288" s="216"/>
      <c r="B288" s="94"/>
      <c r="C288" s="73"/>
      <c r="D288" s="73"/>
      <c r="E288" s="115"/>
      <c r="F288" s="73"/>
      <c r="G288" s="115"/>
      <c r="H288" s="73"/>
      <c r="I288" s="73"/>
      <c r="J288" s="158"/>
      <c r="K288" s="159"/>
      <c r="L288" s="159"/>
      <c r="M288" s="144"/>
      <c r="N288" s="144"/>
    </row>
    <row r="289" spans="1:14" ht="13.5" customHeight="1">
      <c r="A289" s="215"/>
      <c r="B289" s="92"/>
      <c r="C289" s="83"/>
      <c r="D289" s="83"/>
      <c r="E289" s="116"/>
      <c r="F289" s="83"/>
      <c r="G289" s="116"/>
      <c r="H289" s="83"/>
      <c r="I289" s="83"/>
      <c r="J289" s="158"/>
      <c r="K289" s="159"/>
      <c r="L289" s="159"/>
      <c r="M289" s="144"/>
      <c r="N289" s="144"/>
    </row>
    <row r="290" spans="1:14" ht="13.5" customHeight="1">
      <c r="A290" s="223"/>
      <c r="B290" s="93"/>
      <c r="C290" s="84"/>
      <c r="D290" s="84"/>
      <c r="E290" s="114"/>
      <c r="F290" s="84"/>
      <c r="G290" s="114"/>
      <c r="H290" s="84"/>
      <c r="I290" s="84"/>
      <c r="J290" s="158"/>
      <c r="K290" s="159"/>
      <c r="L290" s="159"/>
      <c r="M290" s="144"/>
      <c r="N290" s="144"/>
    </row>
    <row r="291" spans="1:14" ht="13.5" customHeight="1">
      <c r="A291" s="216"/>
      <c r="B291" s="94"/>
      <c r="C291" s="73"/>
      <c r="D291" s="73"/>
      <c r="E291" s="115"/>
      <c r="F291" s="73"/>
      <c r="G291" s="115"/>
      <c r="H291" s="73"/>
      <c r="I291" s="73"/>
      <c r="J291" s="158"/>
      <c r="K291" s="159"/>
      <c r="L291" s="159"/>
      <c r="M291" s="144"/>
      <c r="N291" s="144"/>
    </row>
    <row r="292" spans="1:14" ht="13.5" customHeight="1">
      <c r="A292" s="220"/>
      <c r="B292" s="155"/>
      <c r="C292" s="184"/>
      <c r="D292" s="83"/>
      <c r="E292" s="185"/>
      <c r="F292" s="83"/>
      <c r="G292" s="185"/>
      <c r="H292" s="83"/>
      <c r="I292" s="184"/>
      <c r="J292" s="158"/>
      <c r="K292" s="159"/>
      <c r="L292" s="159"/>
      <c r="M292" s="144"/>
      <c r="N292" s="144"/>
    </row>
    <row r="293" spans="1:14" ht="13.5" customHeight="1">
      <c r="A293" s="221"/>
      <c r="B293" s="155"/>
      <c r="C293" s="184"/>
      <c r="D293" s="184"/>
      <c r="E293" s="185"/>
      <c r="F293" s="184"/>
      <c r="G293" s="185"/>
      <c r="H293" s="184"/>
      <c r="I293" s="184"/>
      <c r="J293" s="158"/>
      <c r="K293" s="159"/>
      <c r="L293" s="159"/>
      <c r="M293" s="144"/>
      <c r="N293" s="144"/>
    </row>
    <row r="294" spans="1:14" ht="13.5" customHeight="1">
      <c r="A294" s="218"/>
      <c r="B294" s="92"/>
      <c r="C294" s="83"/>
      <c r="D294" s="83"/>
      <c r="E294" s="83"/>
      <c r="F294" s="83"/>
      <c r="G294" s="83"/>
      <c r="H294" s="83"/>
      <c r="I294" s="83"/>
      <c r="J294" s="158"/>
      <c r="K294" s="159"/>
      <c r="L294" s="159"/>
      <c r="M294" s="144"/>
      <c r="N294" s="144"/>
    </row>
    <row r="295" spans="1:14" ht="13.5" customHeight="1">
      <c r="A295" s="219"/>
      <c r="B295" s="94"/>
      <c r="C295" s="73"/>
      <c r="D295" s="73"/>
      <c r="E295" s="115"/>
      <c r="F295" s="73"/>
      <c r="G295" s="115"/>
      <c r="H295" s="73"/>
      <c r="I295" s="73"/>
      <c r="J295" s="158"/>
      <c r="K295" s="159"/>
      <c r="L295" s="159"/>
      <c r="M295" s="144"/>
      <c r="N295" s="144"/>
    </row>
    <row r="296" spans="1:14" ht="13.5" customHeight="1">
      <c r="A296" s="215"/>
      <c r="B296" s="92"/>
      <c r="C296" s="83"/>
      <c r="D296" s="83"/>
      <c r="E296" s="116"/>
      <c r="F296" s="83"/>
      <c r="G296" s="116"/>
      <c r="H296" s="83"/>
      <c r="I296" s="83"/>
      <c r="J296" s="158"/>
      <c r="K296" s="159"/>
      <c r="L296" s="159"/>
      <c r="M296" s="144"/>
      <c r="N296" s="144"/>
    </row>
    <row r="297" spans="1:14" ht="13.5" customHeight="1">
      <c r="A297" s="216"/>
      <c r="B297" s="94"/>
      <c r="C297" s="73"/>
      <c r="D297" s="73"/>
      <c r="E297" s="115"/>
      <c r="F297" s="73"/>
      <c r="G297" s="115"/>
      <c r="H297" s="73"/>
      <c r="I297" s="73"/>
      <c r="J297" s="158"/>
      <c r="K297" s="159"/>
      <c r="L297" s="159"/>
      <c r="M297" s="144"/>
      <c r="N297" s="144"/>
    </row>
    <row r="298" spans="1:14" ht="13.5" customHeight="1">
      <c r="A298" s="215"/>
      <c r="B298" s="92"/>
      <c r="C298" s="83"/>
      <c r="D298" s="83"/>
      <c r="E298" s="116"/>
      <c r="F298" s="83"/>
      <c r="G298" s="116"/>
      <c r="H298" s="83"/>
      <c r="I298" s="83"/>
      <c r="J298" s="158"/>
      <c r="K298" s="159"/>
      <c r="L298" s="159"/>
      <c r="M298" s="144"/>
      <c r="N298" s="144"/>
    </row>
    <row r="299" spans="1:14" ht="13.5" customHeight="1">
      <c r="A299" s="216"/>
      <c r="B299" s="94"/>
      <c r="C299" s="73"/>
      <c r="D299" s="73"/>
      <c r="E299" s="73"/>
      <c r="F299" s="73"/>
      <c r="G299" s="115"/>
      <c r="H299" s="73"/>
      <c r="I299" s="73"/>
      <c r="J299" s="158"/>
      <c r="K299" s="159"/>
      <c r="L299" s="159"/>
      <c r="M299" s="144"/>
      <c r="N299" s="144"/>
    </row>
    <row r="300" spans="1:14" ht="13.5" customHeight="1">
      <c r="A300" s="215"/>
      <c r="B300" s="92"/>
      <c r="C300" s="83"/>
      <c r="D300" s="83"/>
      <c r="E300" s="116"/>
      <c r="F300" s="83"/>
      <c r="G300" s="116"/>
      <c r="H300" s="83"/>
      <c r="I300" s="83"/>
      <c r="J300" s="158"/>
      <c r="K300" s="159"/>
      <c r="L300" s="159"/>
      <c r="M300" s="144"/>
      <c r="N300" s="144"/>
    </row>
    <row r="301" spans="1:14" ht="13.5" customHeight="1">
      <c r="A301" s="216"/>
      <c r="B301" s="94"/>
      <c r="C301" s="73"/>
      <c r="D301" s="73"/>
      <c r="E301" s="73"/>
      <c r="F301" s="73"/>
      <c r="G301" s="115"/>
      <c r="H301" s="73"/>
      <c r="I301" s="73"/>
      <c r="J301" s="158"/>
      <c r="K301" s="159"/>
      <c r="L301" s="159"/>
      <c r="M301" s="144"/>
      <c r="N301" s="144"/>
    </row>
    <row r="302" spans="1:14" ht="13.5" customHeight="1">
      <c r="A302" s="215"/>
      <c r="B302" s="92"/>
      <c r="C302" s="83"/>
      <c r="D302" s="83"/>
      <c r="E302" s="116"/>
      <c r="F302" s="83"/>
      <c r="G302" s="116"/>
      <c r="H302" s="83"/>
      <c r="I302" s="83"/>
      <c r="J302" s="158"/>
      <c r="K302" s="159"/>
      <c r="L302" s="159"/>
      <c r="M302" s="144"/>
      <c r="N302" s="144"/>
    </row>
    <row r="303" spans="1:14" ht="13.5" customHeight="1">
      <c r="A303" s="216"/>
      <c r="B303" s="94"/>
      <c r="C303" s="73"/>
      <c r="D303" s="73"/>
      <c r="E303" s="115"/>
      <c r="F303" s="73"/>
      <c r="G303" s="115"/>
      <c r="H303" s="73"/>
      <c r="I303" s="73"/>
      <c r="J303" s="158"/>
      <c r="K303" s="159"/>
      <c r="L303" s="159"/>
      <c r="M303" s="144"/>
      <c r="N303" s="144"/>
    </row>
    <row r="304" spans="1:14" ht="13.5" customHeight="1">
      <c r="A304" s="215"/>
      <c r="B304" s="92"/>
      <c r="C304" s="83"/>
      <c r="D304" s="83"/>
      <c r="E304" s="116"/>
      <c r="F304" s="83"/>
      <c r="G304" s="116"/>
      <c r="H304" s="83"/>
      <c r="I304" s="83"/>
      <c r="J304" s="158"/>
      <c r="K304" s="159"/>
      <c r="L304" s="159"/>
      <c r="M304" s="144"/>
      <c r="N304" s="144"/>
    </row>
    <row r="305" spans="1:14" ht="15.75" customHeight="1">
      <c r="A305" s="216"/>
      <c r="B305" s="94"/>
      <c r="C305" s="73"/>
      <c r="D305" s="73"/>
      <c r="E305" s="115"/>
      <c r="F305" s="73"/>
      <c r="G305" s="115"/>
      <c r="H305" s="73"/>
      <c r="I305" s="84"/>
      <c r="J305" s="143"/>
      <c r="K305" s="144"/>
      <c r="L305" s="144"/>
      <c r="M305" s="144"/>
      <c r="N305" s="144"/>
    </row>
    <row r="306" spans="1:14" ht="13.5" customHeight="1">
      <c r="A306" s="213"/>
      <c r="B306" s="90"/>
      <c r="C306" s="15"/>
      <c r="D306" s="15"/>
      <c r="E306" s="109"/>
      <c r="F306" s="15"/>
      <c r="G306" s="109"/>
      <c r="H306" s="15"/>
      <c r="I306" s="81"/>
      <c r="J306" s="143"/>
      <c r="K306" s="144"/>
      <c r="L306" s="144"/>
      <c r="M306" s="144"/>
      <c r="N306" s="144"/>
    </row>
    <row r="307" spans="1:14" ht="13.5" customHeight="1">
      <c r="A307" s="214"/>
      <c r="B307" s="91"/>
      <c r="C307" s="30"/>
      <c r="D307" s="30"/>
      <c r="E307" s="119"/>
      <c r="F307" s="30"/>
      <c r="G307" s="119"/>
      <c r="H307" s="30"/>
      <c r="I307" s="82"/>
      <c r="J307" s="143"/>
      <c r="K307" s="144"/>
      <c r="L307" s="144"/>
      <c r="M307" s="144"/>
      <c r="N307" s="144"/>
    </row>
    <row r="308" spans="1:14" ht="13.5" customHeight="1">
      <c r="A308" s="215"/>
      <c r="B308" s="92"/>
      <c r="C308" s="83"/>
      <c r="D308" s="83"/>
      <c r="E308" s="83"/>
      <c r="F308" s="83"/>
      <c r="G308" s="83"/>
      <c r="H308" s="83"/>
      <c r="I308" s="83"/>
      <c r="J308" s="143"/>
      <c r="K308" s="144"/>
      <c r="L308" s="144"/>
      <c r="M308" s="144"/>
      <c r="N308" s="144"/>
    </row>
    <row r="309" spans="1:14" ht="13.5" customHeight="1">
      <c r="A309" s="217"/>
      <c r="B309" s="93"/>
      <c r="C309" s="84"/>
      <c r="D309" s="84"/>
      <c r="E309" s="114"/>
      <c r="F309" s="84"/>
      <c r="G309" s="114"/>
      <c r="H309" s="84"/>
      <c r="I309" s="84"/>
      <c r="J309" s="143"/>
      <c r="K309" s="144"/>
      <c r="L309" s="144"/>
      <c r="M309" s="144"/>
      <c r="N309" s="144"/>
    </row>
    <row r="310" spans="1:14" ht="13.5" customHeight="1">
      <c r="A310" s="216"/>
      <c r="B310" s="94"/>
      <c r="C310" s="73"/>
      <c r="D310" s="73"/>
      <c r="E310" s="115"/>
      <c r="F310" s="73"/>
      <c r="G310" s="115"/>
      <c r="H310" s="73"/>
      <c r="I310" s="73"/>
      <c r="J310" s="143"/>
      <c r="K310" s="144"/>
      <c r="L310" s="144"/>
      <c r="M310" s="144"/>
      <c r="N310" s="144"/>
    </row>
    <row r="311" spans="1:14" ht="13.5" customHeight="1">
      <c r="A311" s="215"/>
      <c r="B311" s="92"/>
      <c r="C311" s="83"/>
      <c r="D311" s="83"/>
      <c r="E311" s="116"/>
      <c r="F311" s="83"/>
      <c r="G311" s="116"/>
      <c r="H311" s="83"/>
      <c r="I311" s="83"/>
      <c r="J311" s="143"/>
      <c r="K311" s="144"/>
      <c r="L311" s="144"/>
      <c r="M311" s="144"/>
      <c r="N311" s="144"/>
    </row>
    <row r="312" spans="1:14" ht="13.5" customHeight="1">
      <c r="A312" s="217"/>
      <c r="B312" s="93"/>
      <c r="C312" s="84"/>
      <c r="D312" s="84"/>
      <c r="E312" s="114"/>
      <c r="F312" s="84"/>
      <c r="G312" s="114"/>
      <c r="H312" s="84"/>
      <c r="I312" s="84"/>
      <c r="J312" s="143"/>
      <c r="K312" s="144"/>
      <c r="L312" s="144"/>
      <c r="M312" s="144"/>
      <c r="N312" s="144"/>
    </row>
    <row r="313" spans="1:14" ht="13.5" customHeight="1">
      <c r="A313" s="216"/>
      <c r="B313" s="94"/>
      <c r="C313" s="73"/>
      <c r="D313" s="73"/>
      <c r="E313" s="115"/>
      <c r="F313" s="73"/>
      <c r="G313" s="115"/>
      <c r="H313" s="73"/>
      <c r="I313" s="73"/>
      <c r="J313" s="143"/>
      <c r="K313" s="144"/>
      <c r="L313" s="144"/>
      <c r="M313" s="144"/>
      <c r="N313" s="144"/>
    </row>
    <row r="314" spans="1:14" ht="13.5" customHeight="1">
      <c r="A314" s="215"/>
      <c r="B314" s="92"/>
      <c r="C314" s="83"/>
      <c r="D314" s="83"/>
      <c r="E314" s="116"/>
      <c r="F314" s="83"/>
      <c r="G314" s="116"/>
      <c r="H314" s="83"/>
      <c r="I314" s="83"/>
      <c r="J314" s="143"/>
      <c r="K314" s="144"/>
      <c r="L314" s="144"/>
      <c r="M314" s="144"/>
      <c r="N314" s="144"/>
    </row>
    <row r="315" spans="1:14" ht="13.5" customHeight="1">
      <c r="A315" s="223"/>
      <c r="B315" s="93"/>
      <c r="C315" s="84"/>
      <c r="D315" s="84"/>
      <c r="E315" s="114"/>
      <c r="F315" s="84"/>
      <c r="G315" s="114"/>
      <c r="H315" s="84"/>
      <c r="I315" s="84"/>
      <c r="J315" s="143"/>
      <c r="K315" s="144"/>
      <c r="L315" s="144"/>
      <c r="M315" s="144"/>
      <c r="N315" s="144"/>
    </row>
    <row r="316" spans="1:14" ht="13.5" customHeight="1">
      <c r="A316" s="216"/>
      <c r="B316" s="94"/>
      <c r="C316" s="73"/>
      <c r="D316" s="73"/>
      <c r="E316" s="115"/>
      <c r="F316" s="73"/>
      <c r="G316" s="115"/>
      <c r="H316" s="73"/>
      <c r="I316" s="73"/>
      <c r="J316" s="143"/>
      <c r="K316" s="144"/>
      <c r="L316" s="144"/>
      <c r="M316" s="144"/>
      <c r="N316" s="144"/>
    </row>
    <row r="317" spans="1:14" ht="13.5" customHeight="1">
      <c r="A317" s="220"/>
      <c r="B317" s="155"/>
      <c r="C317" s="184"/>
      <c r="D317" s="83"/>
      <c r="E317" s="185"/>
      <c r="F317" s="83"/>
      <c r="G317" s="185"/>
      <c r="H317" s="184"/>
      <c r="I317" s="184"/>
      <c r="J317" s="143"/>
      <c r="K317" s="144"/>
      <c r="L317" s="144"/>
      <c r="M317" s="144"/>
      <c r="N317" s="144"/>
    </row>
    <row r="318" spans="1:14" ht="13.5" customHeight="1">
      <c r="A318" s="221"/>
      <c r="B318" s="155"/>
      <c r="C318" s="184"/>
      <c r="D318" s="184"/>
      <c r="E318" s="185"/>
      <c r="F318" s="184"/>
      <c r="G318" s="185"/>
      <c r="H318" s="184"/>
      <c r="I318" s="184"/>
      <c r="J318" s="143"/>
      <c r="K318" s="144"/>
      <c r="L318" s="144"/>
      <c r="M318" s="144"/>
      <c r="N318" s="144"/>
    </row>
    <row r="319" spans="1:14" ht="13.5" customHeight="1">
      <c r="A319" s="218"/>
      <c r="B319" s="92"/>
      <c r="C319" s="83"/>
      <c r="D319" s="83"/>
      <c r="E319" s="83"/>
      <c r="F319" s="83"/>
      <c r="G319" s="83"/>
      <c r="H319" s="83"/>
      <c r="I319" s="83"/>
      <c r="J319" s="143"/>
      <c r="K319" s="144"/>
      <c r="L319" s="144"/>
      <c r="M319" s="144"/>
      <c r="N319" s="144"/>
    </row>
    <row r="320" spans="1:14" ht="13.5" customHeight="1">
      <c r="A320" s="219"/>
      <c r="B320" s="94"/>
      <c r="C320" s="73"/>
      <c r="D320" s="73"/>
      <c r="E320" s="115"/>
      <c r="F320" s="73"/>
      <c r="G320" s="115"/>
      <c r="H320" s="84"/>
      <c r="I320" s="84"/>
      <c r="J320" s="143"/>
      <c r="K320" s="144"/>
      <c r="L320" s="144"/>
      <c r="M320" s="144"/>
      <c r="N320" s="144"/>
    </row>
    <row r="321" spans="1:14" ht="13.5" customHeight="1">
      <c r="A321" s="215"/>
      <c r="B321" s="92"/>
      <c r="C321" s="83"/>
      <c r="D321" s="83"/>
      <c r="E321" s="116"/>
      <c r="F321" s="83"/>
      <c r="G321" s="116"/>
      <c r="H321" s="83"/>
      <c r="I321" s="83"/>
      <c r="J321" s="143"/>
      <c r="K321" s="144"/>
      <c r="L321" s="144"/>
      <c r="M321" s="144"/>
      <c r="N321" s="144"/>
    </row>
    <row r="322" spans="1:14" ht="13.5" customHeight="1">
      <c r="A322" s="216"/>
      <c r="B322" s="94"/>
      <c r="C322" s="84"/>
      <c r="D322" s="73"/>
      <c r="E322" s="115"/>
      <c r="F322" s="73"/>
      <c r="G322" s="115"/>
      <c r="H322" s="84"/>
      <c r="I322" s="84"/>
      <c r="J322" s="143"/>
      <c r="K322" s="144"/>
      <c r="L322" s="144"/>
      <c r="M322" s="144"/>
      <c r="N322" s="144"/>
    </row>
    <row r="323" spans="1:14" ht="13.5" customHeight="1">
      <c r="A323" s="215"/>
      <c r="B323" s="92"/>
      <c r="C323" s="84"/>
      <c r="D323" s="83"/>
      <c r="E323" s="116"/>
      <c r="F323" s="83"/>
      <c r="G323" s="116"/>
      <c r="H323" s="83"/>
      <c r="I323" s="83"/>
      <c r="J323" s="143"/>
      <c r="K323" s="144"/>
      <c r="L323" s="144"/>
      <c r="M323" s="144"/>
      <c r="N323" s="144"/>
    </row>
    <row r="324" spans="1:14" ht="13.5" customHeight="1">
      <c r="A324" s="216"/>
      <c r="B324" s="94"/>
      <c r="C324" s="73"/>
      <c r="D324" s="73"/>
      <c r="E324" s="73"/>
      <c r="F324" s="73"/>
      <c r="G324" s="115"/>
      <c r="H324" s="84"/>
      <c r="I324" s="84"/>
      <c r="J324" s="143"/>
      <c r="K324" s="144"/>
      <c r="L324" s="144"/>
      <c r="M324" s="144"/>
      <c r="N324" s="144"/>
    </row>
    <row r="325" spans="1:14" ht="13.5" customHeight="1">
      <c r="A325" s="215"/>
      <c r="B325" s="92"/>
      <c r="C325" s="83"/>
      <c r="D325" s="83"/>
      <c r="E325" s="116"/>
      <c r="F325" s="83"/>
      <c r="G325" s="116"/>
      <c r="H325" s="83"/>
      <c r="I325" s="83"/>
      <c r="J325" s="143"/>
      <c r="K325" s="144"/>
      <c r="L325" s="144"/>
      <c r="M325" s="144"/>
      <c r="N325" s="144"/>
    </row>
    <row r="326" spans="1:14" ht="13.5" customHeight="1">
      <c r="A326" s="216"/>
      <c r="B326" s="94"/>
      <c r="C326" s="73"/>
      <c r="D326" s="73"/>
      <c r="E326" s="73"/>
      <c r="F326" s="73"/>
      <c r="G326" s="115"/>
      <c r="H326" s="84"/>
      <c r="I326" s="84"/>
      <c r="J326" s="143"/>
      <c r="K326" s="144"/>
      <c r="L326" s="144"/>
      <c r="M326" s="144"/>
      <c r="N326" s="144"/>
    </row>
    <row r="327" spans="1:14" ht="13.5" customHeight="1">
      <c r="A327" s="215"/>
      <c r="B327" s="92"/>
      <c r="C327" s="83"/>
      <c r="D327" s="83"/>
      <c r="E327" s="116"/>
      <c r="F327" s="83"/>
      <c r="G327" s="116"/>
      <c r="H327" s="83"/>
      <c r="I327" s="83"/>
      <c r="J327" s="143"/>
      <c r="K327" s="144"/>
      <c r="L327" s="144"/>
      <c r="M327" s="144"/>
      <c r="N327" s="144"/>
    </row>
    <row r="328" spans="1:14" ht="13.5" customHeight="1">
      <c r="A328" s="216"/>
      <c r="B328" s="94"/>
      <c r="C328" s="73"/>
      <c r="D328" s="73"/>
      <c r="E328" s="115"/>
      <c r="F328" s="73"/>
      <c r="G328" s="115"/>
      <c r="H328" s="84"/>
      <c r="I328" s="84"/>
      <c r="J328" s="143"/>
      <c r="K328" s="144"/>
      <c r="L328" s="144"/>
      <c r="M328" s="144"/>
      <c r="N328" s="144"/>
    </row>
    <row r="329" spans="1:14" ht="13.5" customHeight="1">
      <c r="A329" s="215"/>
      <c r="B329" s="92"/>
      <c r="C329" s="83"/>
      <c r="D329" s="83"/>
      <c r="E329" s="116"/>
      <c r="F329" s="83"/>
      <c r="G329" s="116"/>
      <c r="H329" s="83"/>
      <c r="I329" s="83"/>
      <c r="J329" s="143"/>
      <c r="K329" s="144"/>
      <c r="L329" s="144"/>
      <c r="M329" s="144"/>
      <c r="N329" s="144"/>
    </row>
    <row r="330" spans="1:14" ht="13.5" customHeight="1">
      <c r="A330" s="216"/>
      <c r="B330" s="94"/>
      <c r="C330" s="84"/>
      <c r="D330" s="73"/>
      <c r="E330" s="115"/>
      <c r="F330" s="73"/>
      <c r="G330" s="115"/>
      <c r="H330" s="84"/>
      <c r="I330" s="84"/>
      <c r="J330" s="143"/>
      <c r="K330" s="144"/>
      <c r="L330" s="144"/>
      <c r="M330" s="144"/>
      <c r="N330" s="144"/>
    </row>
    <row r="331" spans="1:14" ht="13.5" customHeight="1">
      <c r="A331" s="213"/>
      <c r="B331" s="90"/>
      <c r="C331" s="41"/>
      <c r="D331" s="15"/>
      <c r="E331" s="109"/>
      <c r="F331" s="15"/>
      <c r="G331" s="109"/>
      <c r="H331" s="15"/>
      <c r="I331" s="81"/>
      <c r="J331" s="143"/>
      <c r="K331" s="144"/>
      <c r="L331" s="144"/>
      <c r="M331" s="144"/>
      <c r="N331" s="144"/>
    </row>
    <row r="332" spans="1:14" ht="13.5" customHeight="1">
      <c r="A332" s="214"/>
      <c r="B332" s="91"/>
      <c r="C332" s="30"/>
      <c r="D332" s="30"/>
      <c r="E332" s="119"/>
      <c r="F332" s="30"/>
      <c r="G332" s="119"/>
      <c r="H332" s="30"/>
      <c r="I332" s="82"/>
      <c r="J332" s="143"/>
      <c r="K332" s="144"/>
      <c r="L332" s="144"/>
      <c r="M332" s="144"/>
      <c r="N332" s="144"/>
    </row>
    <row r="333" spans="1:14" ht="13.5" customHeight="1">
      <c r="A333" s="215"/>
      <c r="B333" s="92"/>
      <c r="C333" s="83"/>
      <c r="D333" s="83"/>
      <c r="E333" s="83"/>
      <c r="F333" s="83"/>
      <c r="G333" s="83"/>
      <c r="H333" s="83"/>
      <c r="I333" s="83"/>
      <c r="J333" s="143"/>
      <c r="K333" s="144"/>
      <c r="L333" s="144"/>
      <c r="M333" s="144"/>
      <c r="N333" s="144"/>
    </row>
    <row r="334" spans="1:14" ht="13.5" customHeight="1">
      <c r="A334" s="217"/>
      <c r="B334" s="93"/>
      <c r="C334" s="84"/>
      <c r="D334" s="84"/>
      <c r="E334" s="114"/>
      <c r="F334" s="84"/>
      <c r="G334" s="114"/>
      <c r="H334" s="84"/>
      <c r="I334" s="84"/>
      <c r="J334" s="143"/>
      <c r="K334" s="144"/>
      <c r="L334" s="144"/>
      <c r="M334" s="144"/>
      <c r="N334" s="144"/>
    </row>
    <row r="335" spans="1:14" ht="13.5" customHeight="1">
      <c r="A335" s="216"/>
      <c r="B335" s="94"/>
      <c r="C335" s="73"/>
      <c r="D335" s="73"/>
      <c r="E335" s="115"/>
      <c r="F335" s="73"/>
      <c r="G335" s="115"/>
      <c r="H335" s="73"/>
      <c r="I335" s="73"/>
      <c r="J335" s="143"/>
      <c r="K335" s="144"/>
      <c r="L335" s="144"/>
      <c r="M335" s="144"/>
      <c r="N335" s="144"/>
    </row>
    <row r="336" spans="1:14" ht="13.5" customHeight="1">
      <c r="A336" s="215"/>
      <c r="B336" s="92"/>
      <c r="C336" s="83"/>
      <c r="D336" s="83"/>
      <c r="E336" s="116"/>
      <c r="F336" s="83"/>
      <c r="G336" s="116"/>
      <c r="H336" s="83"/>
      <c r="I336" s="83"/>
      <c r="J336" s="143"/>
      <c r="K336" s="144"/>
      <c r="L336" s="144"/>
      <c r="M336" s="144"/>
      <c r="N336" s="144"/>
    </row>
    <row r="337" spans="1:14" ht="13.5" customHeight="1">
      <c r="A337" s="217"/>
      <c r="B337" s="93"/>
      <c r="C337" s="84"/>
      <c r="D337" s="84"/>
      <c r="E337" s="114"/>
      <c r="F337" s="84"/>
      <c r="G337" s="114"/>
      <c r="H337" s="84"/>
      <c r="I337" s="84"/>
      <c r="J337" s="143"/>
      <c r="K337" s="144"/>
      <c r="L337" s="144"/>
      <c r="M337" s="144"/>
      <c r="N337" s="144"/>
    </row>
    <row r="338" spans="1:14" ht="13.5" customHeight="1">
      <c r="A338" s="216"/>
      <c r="B338" s="94"/>
      <c r="C338" s="73"/>
      <c r="D338" s="73"/>
      <c r="E338" s="115"/>
      <c r="F338" s="73"/>
      <c r="G338" s="115"/>
      <c r="H338" s="73"/>
      <c r="I338" s="73"/>
      <c r="J338" s="143"/>
      <c r="K338" s="144"/>
      <c r="L338" s="144"/>
      <c r="M338" s="144"/>
      <c r="N338" s="144"/>
    </row>
    <row r="339" spans="1:14" ht="13.5" customHeight="1">
      <c r="A339" s="215"/>
      <c r="B339" s="92"/>
      <c r="C339" s="83"/>
      <c r="D339" s="83"/>
      <c r="E339" s="116"/>
      <c r="F339" s="83"/>
      <c r="G339" s="116"/>
      <c r="H339" s="83"/>
      <c r="I339" s="83"/>
      <c r="J339" s="143"/>
      <c r="K339" s="144"/>
      <c r="L339" s="144"/>
      <c r="M339" s="144"/>
      <c r="N339" s="144"/>
    </row>
    <row r="340" spans="1:14" ht="13.5" customHeight="1">
      <c r="A340" s="223"/>
      <c r="B340" s="93"/>
      <c r="C340" s="84"/>
      <c r="D340" s="84"/>
      <c r="E340" s="114"/>
      <c r="F340" s="84"/>
      <c r="G340" s="114"/>
      <c r="H340" s="84"/>
      <c r="I340" s="84"/>
      <c r="J340" s="143"/>
      <c r="K340" s="144"/>
      <c r="L340" s="144"/>
      <c r="M340" s="144"/>
      <c r="N340" s="144"/>
    </row>
    <row r="341" spans="1:14" ht="13.5" customHeight="1">
      <c r="A341" s="216"/>
      <c r="B341" s="94"/>
      <c r="C341" s="73"/>
      <c r="D341" s="73"/>
      <c r="E341" s="115"/>
      <c r="F341" s="73"/>
      <c r="G341" s="115"/>
      <c r="H341" s="73"/>
      <c r="I341" s="73"/>
      <c r="J341" s="143"/>
      <c r="K341" s="144"/>
      <c r="L341" s="144"/>
      <c r="M341" s="144"/>
      <c r="N341" s="144"/>
    </row>
    <row r="342" spans="1:14" ht="13.5" customHeight="1">
      <c r="A342" s="220"/>
      <c r="B342" s="155"/>
      <c r="C342" s="184"/>
      <c r="D342" s="83"/>
      <c r="E342" s="185"/>
      <c r="F342" s="83"/>
      <c r="G342" s="185"/>
      <c r="H342" s="184"/>
      <c r="I342" s="83"/>
      <c r="J342" s="143"/>
      <c r="K342" s="144"/>
      <c r="L342" s="144"/>
      <c r="M342" s="144"/>
      <c r="N342" s="144"/>
    </row>
    <row r="343" spans="1:14" ht="13.5" customHeight="1">
      <c r="A343" s="221"/>
      <c r="B343" s="155"/>
      <c r="C343" s="184"/>
      <c r="D343" s="184"/>
      <c r="E343" s="185"/>
      <c r="F343" s="184"/>
      <c r="G343" s="185"/>
      <c r="H343" s="184"/>
      <c r="I343" s="184"/>
      <c r="J343" s="143"/>
      <c r="K343" s="144"/>
      <c r="L343" s="144"/>
      <c r="M343" s="144"/>
      <c r="N343" s="144"/>
    </row>
    <row r="344" spans="1:14" ht="13.5" customHeight="1">
      <c r="A344" s="218"/>
      <c r="B344" s="92"/>
      <c r="C344" s="83"/>
      <c r="D344" s="83"/>
      <c r="E344" s="83"/>
      <c r="F344" s="83"/>
      <c r="G344" s="83"/>
      <c r="H344" s="83"/>
      <c r="I344" s="83"/>
      <c r="J344" s="143"/>
      <c r="K344" s="144"/>
      <c r="L344" s="144"/>
      <c r="M344" s="144"/>
      <c r="N344" s="144"/>
    </row>
    <row r="345" spans="1:14" ht="13.5" customHeight="1">
      <c r="A345" s="219"/>
      <c r="B345" s="94"/>
      <c r="C345" s="84"/>
      <c r="D345" s="73"/>
      <c r="E345" s="115"/>
      <c r="F345" s="73"/>
      <c r="G345" s="115"/>
      <c r="H345" s="73"/>
      <c r="I345" s="73"/>
      <c r="J345" s="143"/>
      <c r="K345" s="144"/>
      <c r="L345" s="144"/>
      <c r="M345" s="144"/>
      <c r="N345" s="144"/>
    </row>
    <row r="346" spans="1:14" ht="13.5" customHeight="1">
      <c r="A346" s="215"/>
      <c r="B346" s="92"/>
      <c r="C346" s="83"/>
      <c r="D346" s="83"/>
      <c r="E346" s="116"/>
      <c r="F346" s="83"/>
      <c r="G346" s="116"/>
      <c r="H346" s="83"/>
      <c r="I346" s="83"/>
      <c r="J346" s="143"/>
      <c r="K346" s="144"/>
      <c r="L346" s="144"/>
      <c r="M346" s="144"/>
      <c r="N346" s="144"/>
    </row>
    <row r="347" spans="1:14" ht="13.5" customHeight="1">
      <c r="A347" s="216"/>
      <c r="B347" s="94"/>
      <c r="C347" s="84"/>
      <c r="D347" s="73"/>
      <c r="E347" s="115"/>
      <c r="F347" s="73"/>
      <c r="G347" s="115"/>
      <c r="H347" s="73"/>
      <c r="I347" s="73"/>
      <c r="J347" s="143"/>
      <c r="K347" s="144"/>
      <c r="L347" s="144"/>
      <c r="M347" s="144"/>
      <c r="N347" s="144"/>
    </row>
    <row r="348" spans="1:14" ht="13.5" customHeight="1">
      <c r="A348" s="215"/>
      <c r="B348" s="92"/>
      <c r="C348" s="83"/>
      <c r="D348" s="83"/>
      <c r="E348" s="116"/>
      <c r="F348" s="83"/>
      <c r="G348" s="116"/>
      <c r="H348" s="83"/>
      <c r="I348" s="83"/>
      <c r="J348" s="143"/>
      <c r="K348" s="144"/>
      <c r="L348" s="144"/>
      <c r="M348" s="144"/>
      <c r="N348" s="144"/>
    </row>
    <row r="349" spans="1:14" ht="13.5" customHeight="1">
      <c r="A349" s="216"/>
      <c r="B349" s="94"/>
      <c r="C349" s="84"/>
      <c r="D349" s="73"/>
      <c r="E349" s="73"/>
      <c r="F349" s="73"/>
      <c r="G349" s="115"/>
      <c r="H349" s="73"/>
      <c r="I349" s="73"/>
      <c r="J349" s="143"/>
      <c r="K349" s="144"/>
      <c r="L349" s="144"/>
      <c r="M349" s="144"/>
      <c r="N349" s="144"/>
    </row>
    <row r="350" spans="1:14" ht="13.5" customHeight="1">
      <c r="A350" s="215"/>
      <c r="B350" s="92"/>
      <c r="C350" s="83"/>
      <c r="D350" s="83"/>
      <c r="E350" s="116"/>
      <c r="F350" s="83"/>
      <c r="G350" s="116"/>
      <c r="H350" s="83"/>
      <c r="I350" s="83"/>
      <c r="J350" s="143"/>
      <c r="K350" s="144"/>
      <c r="L350" s="144"/>
      <c r="M350" s="144"/>
      <c r="N350" s="144"/>
    </row>
    <row r="351" spans="1:14" ht="13.5" customHeight="1">
      <c r="A351" s="216"/>
      <c r="B351" s="94"/>
      <c r="C351" s="84"/>
      <c r="D351" s="73"/>
      <c r="E351" s="73"/>
      <c r="F351" s="73"/>
      <c r="G351" s="115"/>
      <c r="H351" s="73"/>
      <c r="I351" s="73"/>
      <c r="J351" s="143"/>
      <c r="K351" s="144"/>
      <c r="L351" s="144"/>
      <c r="M351" s="144"/>
      <c r="N351" s="144"/>
    </row>
    <row r="352" spans="1:14" ht="13.5" customHeight="1">
      <c r="A352" s="215"/>
      <c r="B352" s="92"/>
      <c r="C352" s="83"/>
      <c r="D352" s="83"/>
      <c r="E352" s="116"/>
      <c r="F352" s="83"/>
      <c r="G352" s="116"/>
      <c r="H352" s="83"/>
      <c r="I352" s="83"/>
      <c r="J352" s="143"/>
      <c r="K352" s="144"/>
      <c r="L352" s="144"/>
      <c r="M352" s="144"/>
      <c r="N352" s="144"/>
    </row>
    <row r="353" spans="1:14" ht="13.5" customHeight="1">
      <c r="A353" s="216"/>
      <c r="B353" s="94"/>
      <c r="C353" s="84"/>
      <c r="D353" s="73"/>
      <c r="E353" s="115"/>
      <c r="F353" s="73"/>
      <c r="G353" s="115"/>
      <c r="H353" s="73"/>
      <c r="I353" s="73"/>
      <c r="J353" s="143"/>
      <c r="K353" s="144"/>
      <c r="L353" s="144"/>
      <c r="M353" s="144"/>
      <c r="N353" s="144"/>
    </row>
    <row r="354" spans="1:14" ht="13.5" customHeight="1">
      <c r="A354" s="215"/>
      <c r="B354" s="92"/>
      <c r="C354" s="83"/>
      <c r="D354" s="83"/>
      <c r="E354" s="116"/>
      <c r="F354" s="83"/>
      <c r="G354" s="116"/>
      <c r="H354" s="83"/>
      <c r="I354" s="83"/>
      <c r="J354" s="143"/>
      <c r="K354" s="144"/>
      <c r="L354" s="144"/>
      <c r="M354" s="144"/>
      <c r="N354" s="144"/>
    </row>
    <row r="355" spans="1:14" ht="13.5" customHeight="1">
      <c r="A355" s="216"/>
      <c r="B355" s="94"/>
      <c r="C355" s="84"/>
      <c r="D355" s="73"/>
      <c r="E355" s="115"/>
      <c r="F355" s="73"/>
      <c r="G355" s="115"/>
      <c r="H355" s="73"/>
      <c r="I355" s="84"/>
      <c r="J355" s="143"/>
      <c r="K355" s="144"/>
      <c r="L355" s="144"/>
      <c r="M355" s="144"/>
      <c r="N355" s="144"/>
    </row>
    <row r="356" spans="1:14" ht="13.5" customHeight="1">
      <c r="A356" s="213"/>
      <c r="B356" s="90"/>
      <c r="C356" s="15"/>
      <c r="D356" s="15"/>
      <c r="E356" s="109"/>
      <c r="F356" s="15"/>
      <c r="G356" s="109"/>
      <c r="H356" s="15"/>
      <c r="I356" s="81"/>
      <c r="J356" s="143"/>
      <c r="K356" s="144"/>
      <c r="L356" s="144"/>
      <c r="M356" s="144"/>
      <c r="N356" s="144"/>
    </row>
    <row r="357" spans="1:14" ht="13.5" customHeight="1">
      <c r="A357" s="214"/>
      <c r="B357" s="91"/>
      <c r="C357" s="30"/>
      <c r="D357" s="30"/>
      <c r="E357" s="119"/>
      <c r="F357" s="30"/>
      <c r="G357" s="119"/>
      <c r="H357" s="30"/>
      <c r="I357" s="82"/>
      <c r="J357" s="143"/>
      <c r="K357" s="144"/>
      <c r="L357" s="144"/>
      <c r="M357" s="144"/>
      <c r="N357" s="144"/>
    </row>
    <row r="358" spans="1:14" ht="13.5" customHeight="1">
      <c r="A358" s="215"/>
      <c r="B358" s="92"/>
      <c r="C358" s="83"/>
      <c r="D358" s="83"/>
      <c r="E358" s="83"/>
      <c r="F358" s="83"/>
      <c r="G358" s="83"/>
      <c r="H358" s="83"/>
      <c r="I358" s="83"/>
      <c r="J358" s="143"/>
      <c r="K358" s="144"/>
      <c r="L358" s="144"/>
      <c r="M358" s="144"/>
      <c r="N358" s="144"/>
    </row>
    <row r="359" spans="1:14" ht="13.5" customHeight="1">
      <c r="A359" s="217"/>
      <c r="B359" s="93"/>
      <c r="C359" s="84"/>
      <c r="D359" s="84"/>
      <c r="E359" s="114"/>
      <c r="F359" s="84"/>
      <c r="G359" s="114"/>
      <c r="H359" s="201"/>
      <c r="I359" s="201"/>
      <c r="J359" s="143"/>
      <c r="K359" s="144"/>
      <c r="L359" s="144"/>
      <c r="M359" s="144"/>
      <c r="N359" s="144"/>
    </row>
    <row r="360" spans="1:14" ht="13.5" customHeight="1">
      <c r="A360" s="216"/>
      <c r="B360" s="94"/>
      <c r="C360" s="73"/>
      <c r="D360" s="73"/>
      <c r="E360" s="115"/>
      <c r="F360" s="73"/>
      <c r="G360" s="115"/>
      <c r="H360" s="73"/>
      <c r="I360" s="73"/>
      <c r="J360" s="143"/>
      <c r="K360" s="144"/>
      <c r="L360" s="144"/>
      <c r="M360" s="144"/>
      <c r="N360" s="144"/>
    </row>
    <row r="361" spans="1:14" ht="13.5" customHeight="1">
      <c r="A361" s="215"/>
      <c r="B361" s="92"/>
      <c r="C361" s="83"/>
      <c r="D361" s="83"/>
      <c r="E361" s="116"/>
      <c r="F361" s="83"/>
      <c r="G361" s="116"/>
      <c r="H361" s="83"/>
      <c r="I361" s="83"/>
      <c r="J361" s="143"/>
      <c r="K361" s="144"/>
      <c r="L361" s="144"/>
      <c r="M361" s="144"/>
      <c r="N361" s="144"/>
    </row>
    <row r="362" spans="1:14" ht="13.5" customHeight="1">
      <c r="A362" s="217"/>
      <c r="B362" s="93"/>
      <c r="C362" s="84"/>
      <c r="D362" s="84"/>
      <c r="E362" s="114"/>
      <c r="F362" s="84"/>
      <c r="G362" s="114"/>
      <c r="H362" s="201"/>
      <c r="I362" s="201"/>
      <c r="J362" s="143"/>
      <c r="K362" s="144"/>
      <c r="L362" s="144"/>
      <c r="M362" s="144"/>
      <c r="N362" s="144"/>
    </row>
    <row r="363" spans="1:14" ht="13.5" customHeight="1">
      <c r="A363" s="216"/>
      <c r="B363" s="94"/>
      <c r="C363" s="73"/>
      <c r="D363" s="73"/>
      <c r="E363" s="115"/>
      <c r="F363" s="73"/>
      <c r="G363" s="115"/>
      <c r="H363" s="73"/>
      <c r="I363" s="73"/>
      <c r="J363" s="143"/>
      <c r="K363" s="144"/>
      <c r="L363" s="144"/>
      <c r="M363" s="144"/>
      <c r="N363" s="144"/>
    </row>
    <row r="364" spans="1:14" ht="13.5" customHeight="1">
      <c r="A364" s="215"/>
      <c r="B364" s="92"/>
      <c r="C364" s="83"/>
      <c r="D364" s="83"/>
      <c r="E364" s="116"/>
      <c r="F364" s="83"/>
      <c r="G364" s="116"/>
      <c r="H364" s="83"/>
      <c r="I364" s="83"/>
      <c r="J364" s="143"/>
      <c r="K364" s="144"/>
      <c r="L364" s="144"/>
      <c r="M364" s="144"/>
      <c r="N364" s="144"/>
    </row>
    <row r="365" spans="1:14" ht="13.5" customHeight="1">
      <c r="A365" s="223"/>
      <c r="B365" s="93"/>
      <c r="C365" s="84"/>
      <c r="D365" s="84"/>
      <c r="E365" s="114"/>
      <c r="F365" s="84"/>
      <c r="G365" s="114"/>
      <c r="H365" s="201"/>
      <c r="I365" s="201"/>
      <c r="J365" s="143"/>
      <c r="K365" s="144"/>
      <c r="L365" s="144"/>
      <c r="M365" s="144"/>
      <c r="N365" s="144"/>
    </row>
    <row r="366" spans="1:14" ht="13.5" customHeight="1">
      <c r="A366" s="216"/>
      <c r="B366" s="94"/>
      <c r="C366" s="73"/>
      <c r="D366" s="73"/>
      <c r="E366" s="115"/>
      <c r="F366" s="73"/>
      <c r="G366" s="115"/>
      <c r="H366" s="73"/>
      <c r="I366" s="73"/>
      <c r="J366" s="143"/>
      <c r="K366" s="144"/>
      <c r="L366" s="144"/>
      <c r="M366" s="144"/>
      <c r="N366" s="144"/>
    </row>
    <row r="367" spans="1:14" ht="13.5" customHeight="1">
      <c r="A367" s="220"/>
      <c r="B367" s="155"/>
      <c r="C367" s="184"/>
      <c r="D367" s="83"/>
      <c r="E367" s="185"/>
      <c r="F367" s="83"/>
      <c r="G367" s="185"/>
      <c r="H367" s="184"/>
      <c r="I367" s="184"/>
      <c r="J367" s="143"/>
      <c r="K367" s="144"/>
      <c r="L367" s="144"/>
      <c r="M367" s="144"/>
      <c r="N367" s="144"/>
    </row>
    <row r="368" spans="1:14" ht="13.5" customHeight="1">
      <c r="A368" s="221"/>
      <c r="B368" s="155"/>
      <c r="C368" s="184"/>
      <c r="D368" s="184"/>
      <c r="E368" s="185"/>
      <c r="F368" s="184"/>
      <c r="G368" s="185"/>
      <c r="H368" s="184"/>
      <c r="I368" s="184"/>
      <c r="J368" s="143"/>
      <c r="K368" s="144"/>
      <c r="L368" s="144"/>
      <c r="M368" s="144"/>
      <c r="N368" s="144"/>
    </row>
    <row r="369" spans="1:14" ht="13.5" customHeight="1">
      <c r="A369" s="218"/>
      <c r="B369" s="92"/>
      <c r="C369" s="83"/>
      <c r="D369" s="83"/>
      <c r="E369" s="83"/>
      <c r="F369" s="83"/>
      <c r="G369" s="83"/>
      <c r="H369" s="83"/>
      <c r="I369" s="83"/>
      <c r="J369" s="143"/>
      <c r="K369" s="144"/>
      <c r="L369" s="144"/>
      <c r="M369" s="144"/>
      <c r="N369" s="144"/>
    </row>
    <row r="370" spans="1:14" ht="13.5" customHeight="1">
      <c r="A370" s="219"/>
      <c r="B370" s="94"/>
      <c r="C370" s="84"/>
      <c r="D370" s="73"/>
      <c r="E370" s="115"/>
      <c r="F370" s="73"/>
      <c r="G370" s="115"/>
      <c r="H370" s="201"/>
      <c r="I370" s="201"/>
      <c r="J370" s="143"/>
      <c r="K370" s="144"/>
      <c r="L370" s="144"/>
      <c r="M370" s="144"/>
      <c r="N370" s="144"/>
    </row>
    <row r="371" spans="1:14" ht="13.5" customHeight="1">
      <c r="A371" s="215"/>
      <c r="B371" s="92"/>
      <c r="C371" s="84"/>
      <c r="D371" s="83"/>
      <c r="E371" s="116"/>
      <c r="F371" s="83"/>
      <c r="G371" s="116"/>
      <c r="H371" s="83"/>
      <c r="I371" s="83"/>
      <c r="J371" s="143"/>
      <c r="K371" s="144"/>
      <c r="L371" s="144"/>
      <c r="M371" s="144"/>
      <c r="N371" s="144"/>
    </row>
    <row r="372" spans="1:14" ht="13.5" customHeight="1">
      <c r="A372" s="216"/>
      <c r="B372" s="94"/>
      <c r="C372" s="73"/>
      <c r="D372" s="73"/>
      <c r="E372" s="115"/>
      <c r="F372" s="73"/>
      <c r="G372" s="115"/>
      <c r="H372" s="201"/>
      <c r="I372" s="201"/>
      <c r="J372" s="143"/>
      <c r="K372" s="144"/>
      <c r="L372" s="144"/>
      <c r="M372" s="144"/>
      <c r="N372" s="144"/>
    </row>
    <row r="373" spans="1:14" ht="13.5" customHeight="1">
      <c r="A373" s="215"/>
      <c r="B373" s="92"/>
      <c r="C373" s="83"/>
      <c r="D373" s="83"/>
      <c r="E373" s="116"/>
      <c r="F373" s="83"/>
      <c r="G373" s="116"/>
      <c r="H373" s="83"/>
      <c r="I373" s="83"/>
      <c r="J373" s="143"/>
      <c r="K373" s="144"/>
      <c r="L373" s="144"/>
      <c r="M373" s="144"/>
      <c r="N373" s="144"/>
    </row>
    <row r="374" spans="1:14" ht="13.5" customHeight="1">
      <c r="A374" s="216"/>
      <c r="B374" s="94"/>
      <c r="C374" s="73"/>
      <c r="D374" s="73"/>
      <c r="E374" s="73"/>
      <c r="F374" s="73"/>
      <c r="G374" s="115"/>
      <c r="H374" s="201"/>
      <c r="I374" s="201"/>
      <c r="J374" s="143"/>
      <c r="K374" s="144"/>
      <c r="L374" s="144"/>
      <c r="M374" s="144"/>
      <c r="N374" s="144"/>
    </row>
    <row r="375" spans="1:14" ht="13.5" customHeight="1">
      <c r="A375" s="215"/>
      <c r="B375" s="92"/>
      <c r="C375" s="83"/>
      <c r="D375" s="83"/>
      <c r="E375" s="116"/>
      <c r="F375" s="83"/>
      <c r="G375" s="116"/>
      <c r="H375" s="83"/>
      <c r="I375" s="83"/>
      <c r="J375" s="143"/>
      <c r="K375" s="144"/>
      <c r="L375" s="144"/>
      <c r="M375" s="144"/>
      <c r="N375" s="144"/>
    </row>
    <row r="376" spans="1:14" ht="13.5" customHeight="1">
      <c r="A376" s="216"/>
      <c r="B376" s="94"/>
      <c r="C376" s="73"/>
      <c r="D376" s="73"/>
      <c r="E376" s="73"/>
      <c r="F376" s="73"/>
      <c r="G376" s="115"/>
      <c r="H376" s="201"/>
      <c r="I376" s="201"/>
      <c r="J376" s="143"/>
      <c r="K376" s="144"/>
      <c r="L376" s="144"/>
      <c r="M376" s="144"/>
      <c r="N376" s="144"/>
    </row>
    <row r="377" spans="1:14" ht="13.5" customHeight="1">
      <c r="A377" s="215"/>
      <c r="B377" s="92"/>
      <c r="C377" s="83"/>
      <c r="D377" s="83"/>
      <c r="E377" s="116"/>
      <c r="F377" s="83"/>
      <c r="G377" s="116"/>
      <c r="H377" s="83"/>
      <c r="I377" s="83"/>
      <c r="J377" s="143"/>
      <c r="K377" s="144"/>
      <c r="L377" s="144"/>
      <c r="M377" s="144"/>
      <c r="N377" s="144"/>
    </row>
    <row r="378" spans="1:14" ht="13.5" customHeight="1">
      <c r="A378" s="216"/>
      <c r="B378" s="94"/>
      <c r="C378" s="73"/>
      <c r="D378" s="73"/>
      <c r="E378" s="115"/>
      <c r="F378" s="73"/>
      <c r="G378" s="115"/>
      <c r="H378" s="201"/>
      <c r="I378" s="201"/>
      <c r="J378" s="143"/>
      <c r="K378" s="144"/>
      <c r="L378" s="144"/>
      <c r="M378" s="144"/>
      <c r="N378" s="144"/>
    </row>
    <row r="379" spans="1:14" ht="13.5" customHeight="1">
      <c r="A379" s="215"/>
      <c r="B379" s="92"/>
      <c r="C379" s="83"/>
      <c r="D379" s="83"/>
      <c r="E379" s="116"/>
      <c r="F379" s="83"/>
      <c r="G379" s="116"/>
      <c r="H379" s="83"/>
      <c r="I379" s="83"/>
      <c r="J379" s="143"/>
      <c r="K379" s="144"/>
      <c r="L379" s="144"/>
      <c r="M379" s="144"/>
      <c r="N379" s="144"/>
    </row>
    <row r="380" spans="1:14" ht="13.5" customHeight="1">
      <c r="A380" s="216"/>
      <c r="B380" s="94"/>
      <c r="C380" s="73"/>
      <c r="D380" s="73"/>
      <c r="E380" s="115"/>
      <c r="F380" s="73"/>
      <c r="G380" s="115"/>
      <c r="H380" s="201"/>
      <c r="I380" s="201"/>
      <c r="J380" s="143"/>
      <c r="K380" s="144"/>
      <c r="L380" s="144"/>
      <c r="M380" s="144"/>
      <c r="N380" s="144"/>
    </row>
    <row r="381" spans="1:14" ht="13.5" customHeight="1">
      <c r="A381" s="213"/>
      <c r="B381" s="90"/>
      <c r="C381" s="15"/>
      <c r="D381" s="15"/>
      <c r="E381" s="109"/>
      <c r="F381" s="15"/>
      <c r="G381" s="109"/>
      <c r="H381" s="41"/>
      <c r="I381" s="81"/>
      <c r="J381" s="143"/>
      <c r="K381" s="144"/>
      <c r="L381" s="144"/>
      <c r="M381" s="144"/>
      <c r="N381" s="144"/>
    </row>
    <row r="382" spans="1:14" ht="13.5" customHeight="1">
      <c r="A382" s="214"/>
      <c r="B382" s="91"/>
      <c r="C382" s="30"/>
      <c r="D382" s="30"/>
      <c r="E382" s="119"/>
      <c r="F382" s="30"/>
      <c r="G382" s="119"/>
      <c r="H382" s="30"/>
      <c r="I382" s="82"/>
      <c r="J382" s="143"/>
      <c r="K382" s="144"/>
      <c r="L382" s="144"/>
      <c r="M382" s="144"/>
      <c r="N382" s="144"/>
    </row>
    <row r="383" spans="1:14" ht="13.5" customHeight="1">
      <c r="A383" s="215"/>
      <c r="B383" s="92"/>
      <c r="C383" s="83"/>
      <c r="D383" s="83"/>
      <c r="E383" s="83"/>
      <c r="F383" s="83"/>
      <c r="G383" s="83"/>
      <c r="H383" s="83"/>
      <c r="I383" s="83"/>
      <c r="J383" s="143"/>
      <c r="K383" s="144"/>
      <c r="L383" s="144"/>
      <c r="M383" s="144"/>
      <c r="N383" s="144"/>
    </row>
    <row r="384" spans="1:14" ht="13.5" customHeight="1">
      <c r="A384" s="217"/>
      <c r="B384" s="93"/>
      <c r="C384" s="201"/>
      <c r="D384" s="84"/>
      <c r="E384" s="114"/>
      <c r="F384" s="84"/>
      <c r="G384" s="114"/>
      <c r="H384" s="193"/>
      <c r="I384" s="84"/>
      <c r="J384" s="143"/>
      <c r="K384" s="144"/>
      <c r="L384" s="144"/>
      <c r="M384" s="144"/>
      <c r="N384" s="144"/>
    </row>
    <row r="385" spans="1:14" ht="13.5" customHeight="1">
      <c r="A385" s="216"/>
      <c r="B385" s="94"/>
      <c r="C385" s="73"/>
      <c r="D385" s="73"/>
      <c r="E385" s="115"/>
      <c r="F385" s="73"/>
      <c r="G385" s="115"/>
      <c r="H385" s="84"/>
      <c r="I385" s="73"/>
      <c r="J385" s="143"/>
      <c r="K385" s="144"/>
      <c r="L385" s="144"/>
      <c r="M385" s="144"/>
      <c r="N385" s="144"/>
    </row>
    <row r="386" spans="1:14" ht="13.5" customHeight="1">
      <c r="A386" s="215"/>
      <c r="B386" s="92"/>
      <c r="C386" s="83"/>
      <c r="D386" s="83"/>
      <c r="E386" s="116"/>
      <c r="F386" s="83"/>
      <c r="G386" s="116"/>
      <c r="H386" s="83"/>
      <c r="I386" s="83"/>
      <c r="J386" s="143"/>
      <c r="K386" s="144"/>
      <c r="L386" s="144"/>
      <c r="M386" s="144"/>
      <c r="N386" s="144"/>
    </row>
    <row r="387" spans="1:14" ht="13.5" customHeight="1">
      <c r="A387" s="217"/>
      <c r="B387" s="93"/>
      <c r="C387" s="201"/>
      <c r="D387" s="84"/>
      <c r="E387" s="114"/>
      <c r="F387" s="84"/>
      <c r="G387" s="114"/>
      <c r="H387" s="201"/>
      <c r="I387" s="201"/>
      <c r="J387" s="143"/>
      <c r="K387" s="144"/>
      <c r="L387" s="144"/>
      <c r="M387" s="144"/>
      <c r="N387" s="144"/>
    </row>
    <row r="388" spans="1:14" ht="13.5" customHeight="1">
      <c r="A388" s="216"/>
      <c r="B388" s="94"/>
      <c r="C388" s="73"/>
      <c r="D388" s="73"/>
      <c r="E388" s="115"/>
      <c r="F388" s="73"/>
      <c r="G388" s="115"/>
      <c r="H388" s="73"/>
      <c r="I388" s="73"/>
      <c r="J388" s="143"/>
      <c r="K388" s="144"/>
      <c r="L388" s="144"/>
      <c r="M388" s="144"/>
      <c r="N388" s="144"/>
    </row>
    <row r="389" spans="1:14" ht="13.5" customHeight="1">
      <c r="A389" s="215"/>
      <c r="B389" s="92"/>
      <c r="C389" s="83"/>
      <c r="D389" s="83"/>
      <c r="E389" s="116"/>
      <c r="F389" s="83"/>
      <c r="G389" s="116"/>
      <c r="H389" s="83"/>
      <c r="I389" s="83"/>
      <c r="J389" s="143"/>
      <c r="K389" s="144"/>
      <c r="L389" s="144"/>
      <c r="M389" s="144"/>
      <c r="N389" s="144"/>
    </row>
    <row r="390" spans="1:14" ht="13.5" customHeight="1">
      <c r="A390" s="223"/>
      <c r="B390" s="93"/>
      <c r="C390" s="201"/>
      <c r="D390" s="84"/>
      <c r="E390" s="114"/>
      <c r="F390" s="84"/>
      <c r="G390" s="114"/>
      <c r="H390" s="201"/>
      <c r="I390" s="201"/>
      <c r="J390" s="143"/>
      <c r="K390" s="144"/>
      <c r="L390" s="144"/>
      <c r="M390" s="144"/>
      <c r="N390" s="144"/>
    </row>
    <row r="391" spans="1:14" ht="13.5" customHeight="1">
      <c r="A391" s="216"/>
      <c r="B391" s="94"/>
      <c r="C391" s="73"/>
      <c r="D391" s="73"/>
      <c r="E391" s="115"/>
      <c r="F391" s="73"/>
      <c r="G391" s="115"/>
      <c r="H391" s="73"/>
      <c r="I391" s="73"/>
      <c r="J391" s="143"/>
      <c r="K391" s="144"/>
      <c r="L391" s="144"/>
      <c r="M391" s="144"/>
      <c r="N391" s="144"/>
    </row>
    <row r="392" spans="1:14" ht="13.5" customHeight="1">
      <c r="A392" s="220"/>
      <c r="B392" s="155"/>
      <c r="C392" s="184"/>
      <c r="D392" s="83"/>
      <c r="E392" s="185"/>
      <c r="F392" s="83"/>
      <c r="G392" s="185"/>
      <c r="H392" s="184"/>
      <c r="I392" s="184"/>
      <c r="J392" s="143"/>
      <c r="K392" s="144"/>
      <c r="L392" s="144"/>
      <c r="M392" s="144"/>
      <c r="N392" s="144"/>
    </row>
    <row r="393" spans="1:14" ht="13.5" customHeight="1">
      <c r="A393" s="221"/>
      <c r="B393" s="155"/>
      <c r="C393" s="184"/>
      <c r="D393" s="184"/>
      <c r="E393" s="185"/>
      <c r="F393" s="184"/>
      <c r="G393" s="185"/>
      <c r="H393" s="184"/>
      <c r="I393" s="184"/>
      <c r="J393" s="143"/>
      <c r="K393" s="144"/>
      <c r="L393" s="144"/>
      <c r="M393" s="144"/>
      <c r="N393" s="144"/>
    </row>
    <row r="394" spans="1:14" ht="13.5" customHeight="1">
      <c r="A394" s="218"/>
      <c r="B394" s="92"/>
      <c r="C394" s="83"/>
      <c r="D394" s="83"/>
      <c r="E394" s="83"/>
      <c r="F394" s="83"/>
      <c r="G394" s="83"/>
      <c r="H394" s="83"/>
      <c r="I394" s="83"/>
      <c r="J394" s="143"/>
      <c r="K394" s="144"/>
      <c r="L394" s="144"/>
      <c r="M394" s="144"/>
      <c r="N394" s="144"/>
    </row>
    <row r="395" spans="1:14" ht="13.5" customHeight="1">
      <c r="A395" s="219"/>
      <c r="B395" s="94"/>
      <c r="C395" s="201"/>
      <c r="D395" s="73"/>
      <c r="E395" s="115"/>
      <c r="F395" s="73"/>
      <c r="G395" s="115"/>
      <c r="H395" s="201"/>
      <c r="I395" s="201"/>
      <c r="J395" s="143"/>
      <c r="K395" s="144"/>
      <c r="L395" s="144"/>
      <c r="M395" s="144"/>
      <c r="N395" s="144"/>
    </row>
    <row r="396" spans="1:14" ht="13.5" customHeight="1">
      <c r="A396" s="215"/>
      <c r="B396" s="92"/>
      <c r="C396" s="83"/>
      <c r="D396" s="83"/>
      <c r="E396" s="116"/>
      <c r="F396" s="83"/>
      <c r="G396" s="116"/>
      <c r="H396" s="83"/>
      <c r="I396" s="83"/>
      <c r="J396" s="143"/>
      <c r="K396" s="144"/>
      <c r="L396" s="144"/>
      <c r="M396" s="144"/>
      <c r="N396" s="144"/>
    </row>
    <row r="397" spans="1:14" ht="13.5" customHeight="1">
      <c r="A397" s="216"/>
      <c r="B397" s="94"/>
      <c r="C397" s="201"/>
      <c r="D397" s="73"/>
      <c r="E397" s="115"/>
      <c r="F397" s="73"/>
      <c r="G397" s="115"/>
      <c r="H397" s="201"/>
      <c r="I397" s="201"/>
      <c r="J397" s="143"/>
      <c r="K397" s="144"/>
      <c r="L397" s="144"/>
      <c r="M397" s="144"/>
      <c r="N397" s="144"/>
    </row>
    <row r="398" spans="1:14" ht="13.5" customHeight="1">
      <c r="A398" s="215"/>
      <c r="B398" s="92"/>
      <c r="C398" s="83"/>
      <c r="D398" s="83"/>
      <c r="E398" s="116"/>
      <c r="F398" s="83"/>
      <c r="G398" s="116"/>
      <c r="H398" s="83"/>
      <c r="I398" s="83"/>
      <c r="J398" s="143"/>
      <c r="K398" s="144"/>
      <c r="L398" s="144"/>
      <c r="M398" s="144"/>
      <c r="N398" s="144"/>
    </row>
    <row r="399" spans="1:14" ht="13.5" customHeight="1">
      <c r="A399" s="216"/>
      <c r="B399" s="94"/>
      <c r="C399" s="201"/>
      <c r="D399" s="73"/>
      <c r="E399" s="73"/>
      <c r="F399" s="73"/>
      <c r="G399" s="73"/>
      <c r="H399" s="201"/>
      <c r="I399" s="201"/>
      <c r="J399" s="143"/>
      <c r="K399" s="144"/>
      <c r="L399" s="144"/>
      <c r="M399" s="144"/>
      <c r="N399" s="144"/>
    </row>
    <row r="400" spans="1:14" ht="13.5" customHeight="1">
      <c r="A400" s="215"/>
      <c r="B400" s="92"/>
      <c r="C400" s="83"/>
      <c r="D400" s="83"/>
      <c r="E400" s="116"/>
      <c r="F400" s="83"/>
      <c r="G400" s="116"/>
      <c r="H400" s="83"/>
      <c r="I400" s="83"/>
      <c r="J400" s="143"/>
      <c r="K400" s="144"/>
      <c r="L400" s="144"/>
      <c r="M400" s="144"/>
      <c r="N400" s="144"/>
    </row>
    <row r="401" spans="1:14" ht="13.5" customHeight="1">
      <c r="A401" s="216"/>
      <c r="B401" s="94"/>
      <c r="C401" s="201"/>
      <c r="D401" s="73"/>
      <c r="E401" s="73"/>
      <c r="F401" s="73"/>
      <c r="G401" s="73"/>
      <c r="H401" s="201"/>
      <c r="I401" s="201"/>
      <c r="J401" s="143"/>
      <c r="K401" s="144"/>
      <c r="L401" s="144"/>
      <c r="M401" s="144"/>
      <c r="N401" s="144"/>
    </row>
    <row r="402" spans="1:14" ht="13.5" customHeight="1">
      <c r="A402" s="215"/>
      <c r="B402" s="92"/>
      <c r="C402" s="83"/>
      <c r="D402" s="83"/>
      <c r="E402" s="116"/>
      <c r="F402" s="83"/>
      <c r="G402" s="116"/>
      <c r="H402" s="83"/>
      <c r="I402" s="83"/>
      <c r="J402" s="143"/>
      <c r="K402" s="144"/>
      <c r="L402" s="144"/>
      <c r="M402" s="144"/>
      <c r="N402" s="144"/>
    </row>
    <row r="403" spans="1:14" ht="13.5" customHeight="1">
      <c r="A403" s="216"/>
      <c r="B403" s="94"/>
      <c r="C403" s="201"/>
      <c r="D403" s="73"/>
      <c r="E403" s="115"/>
      <c r="F403" s="73"/>
      <c r="G403" s="115"/>
      <c r="H403" s="201"/>
      <c r="I403" s="201"/>
      <c r="J403" s="143"/>
      <c r="K403" s="144"/>
      <c r="L403" s="144"/>
      <c r="M403" s="144"/>
      <c r="N403" s="144"/>
    </row>
    <row r="404" spans="1:14" ht="13.5" customHeight="1">
      <c r="A404" s="215"/>
      <c r="B404" s="92"/>
      <c r="C404" s="83"/>
      <c r="D404" s="83"/>
      <c r="E404" s="116"/>
      <c r="F404" s="83"/>
      <c r="G404" s="116"/>
      <c r="H404" s="83"/>
      <c r="I404" s="83"/>
      <c r="J404" s="143"/>
      <c r="K404" s="144"/>
      <c r="L404" s="144"/>
      <c r="M404" s="144"/>
      <c r="N404" s="144"/>
    </row>
    <row r="405" spans="1:14" ht="13.5" customHeight="1">
      <c r="A405" s="216"/>
      <c r="B405" s="94"/>
      <c r="C405" s="201"/>
      <c r="D405" s="73"/>
      <c r="E405" s="115"/>
      <c r="F405" s="73"/>
      <c r="G405" s="115"/>
      <c r="H405" s="201"/>
      <c r="I405" s="201"/>
      <c r="J405" s="143"/>
      <c r="K405" s="144"/>
      <c r="L405" s="144"/>
      <c r="M405" s="144"/>
      <c r="N405" s="144"/>
    </row>
    <row r="406" spans="1:14" ht="13.5" customHeight="1">
      <c r="A406" s="213"/>
      <c r="B406" s="90"/>
      <c r="C406" s="41"/>
      <c r="D406" s="15"/>
      <c r="E406" s="109"/>
      <c r="F406" s="15"/>
      <c r="G406" s="109"/>
      <c r="H406" s="41"/>
      <c r="I406" s="81"/>
      <c r="J406" s="143"/>
      <c r="K406" s="144"/>
      <c r="L406" s="144"/>
      <c r="M406" s="144"/>
      <c r="N406" s="144"/>
    </row>
    <row r="407" spans="1:14" ht="13.5" customHeight="1">
      <c r="A407" s="214"/>
      <c r="B407" s="91"/>
      <c r="C407" s="30"/>
      <c r="D407" s="30"/>
      <c r="E407" s="119"/>
      <c r="F407" s="30"/>
      <c r="G407" s="119"/>
      <c r="H407" s="30"/>
      <c r="I407" s="82"/>
      <c r="J407" s="143"/>
      <c r="K407" s="144"/>
      <c r="L407" s="144"/>
      <c r="M407" s="144"/>
      <c r="N407" s="144"/>
    </row>
    <row r="408" spans="1:14" ht="13.5" customHeight="1">
      <c r="A408" s="215"/>
      <c r="B408" s="92"/>
      <c r="C408" s="83"/>
      <c r="D408" s="83"/>
      <c r="E408" s="83"/>
      <c r="F408" s="83"/>
      <c r="G408" s="83"/>
      <c r="H408" s="83"/>
      <c r="I408" s="83"/>
      <c r="J408" s="143"/>
      <c r="K408" s="144"/>
      <c r="L408" s="144"/>
      <c r="M408" s="144"/>
      <c r="N408" s="144"/>
    </row>
    <row r="409" spans="1:14" ht="13.5" customHeight="1">
      <c r="A409" s="217"/>
      <c r="B409" s="93"/>
      <c r="C409" s="84"/>
      <c r="D409" s="84"/>
      <c r="E409" s="114"/>
      <c r="F409" s="84"/>
      <c r="G409" s="114"/>
      <c r="H409" s="84"/>
      <c r="I409" s="84"/>
      <c r="J409" s="143"/>
      <c r="K409" s="144"/>
      <c r="L409" s="144"/>
      <c r="M409" s="144"/>
      <c r="N409" s="144"/>
    </row>
    <row r="410" spans="1:14" ht="13.5" customHeight="1">
      <c r="A410" s="216"/>
      <c r="B410" s="94"/>
      <c r="C410" s="73"/>
      <c r="D410" s="73"/>
      <c r="E410" s="115"/>
      <c r="F410" s="73"/>
      <c r="G410" s="115"/>
      <c r="H410" s="73"/>
      <c r="I410" s="73"/>
      <c r="J410" s="143"/>
      <c r="K410" s="144"/>
      <c r="L410" s="144"/>
      <c r="M410" s="144"/>
      <c r="N410" s="144"/>
    </row>
    <row r="411" spans="1:14" ht="13.5" customHeight="1">
      <c r="A411" s="215"/>
      <c r="B411" s="92"/>
      <c r="C411" s="83"/>
      <c r="D411" s="83"/>
      <c r="E411" s="116"/>
      <c r="F411" s="83"/>
      <c r="G411" s="116"/>
      <c r="H411" s="83"/>
      <c r="I411" s="83"/>
      <c r="J411" s="143"/>
      <c r="K411" s="144"/>
      <c r="L411" s="144"/>
      <c r="M411" s="144"/>
      <c r="N411" s="144"/>
    </row>
    <row r="412" spans="1:14" ht="13.5" customHeight="1">
      <c r="A412" s="217"/>
      <c r="B412" s="93"/>
      <c r="C412" s="201"/>
      <c r="D412" s="84"/>
      <c r="E412" s="114"/>
      <c r="F412" s="84"/>
      <c r="G412" s="114"/>
      <c r="H412" s="84"/>
      <c r="I412" s="84"/>
      <c r="J412" s="143"/>
      <c r="K412" s="144"/>
      <c r="L412" s="144"/>
      <c r="M412" s="144"/>
      <c r="N412" s="144"/>
    </row>
    <row r="413" spans="1:14" ht="13.5" customHeight="1">
      <c r="A413" s="216"/>
      <c r="B413" s="94"/>
      <c r="C413" s="73"/>
      <c r="D413" s="73"/>
      <c r="E413" s="115"/>
      <c r="F413" s="73"/>
      <c r="G413" s="115"/>
      <c r="H413" s="73"/>
      <c r="I413" s="73"/>
      <c r="J413" s="143"/>
      <c r="K413" s="144"/>
      <c r="L413" s="144"/>
      <c r="M413" s="144"/>
      <c r="N413" s="144"/>
    </row>
    <row r="414" spans="1:14" ht="13.5" customHeight="1">
      <c r="A414" s="220"/>
      <c r="B414" s="155"/>
      <c r="C414" s="184"/>
      <c r="D414" s="83"/>
      <c r="E414" s="185"/>
      <c r="F414" s="83"/>
      <c r="G414" s="185"/>
      <c r="H414" s="83"/>
      <c r="I414" s="184"/>
      <c r="J414" s="143"/>
      <c r="K414" s="144"/>
      <c r="L414" s="144"/>
      <c r="M414" s="144"/>
      <c r="N414" s="144"/>
    </row>
    <row r="415" spans="1:14" ht="13.5" customHeight="1">
      <c r="A415" s="221"/>
      <c r="B415" s="155"/>
      <c r="C415" s="184"/>
      <c r="D415" s="184"/>
      <c r="E415" s="185"/>
      <c r="F415" s="184"/>
      <c r="G415" s="185"/>
      <c r="H415" s="184"/>
      <c r="I415" s="184"/>
      <c r="J415" s="143"/>
      <c r="K415" s="144"/>
      <c r="L415" s="144"/>
      <c r="M415" s="144"/>
      <c r="N415" s="144"/>
    </row>
    <row r="416" spans="1:14" ht="13.5" customHeight="1">
      <c r="A416" s="218"/>
      <c r="B416" s="92"/>
      <c r="C416" s="83"/>
      <c r="D416" s="83"/>
      <c r="E416" s="116"/>
      <c r="F416" s="83"/>
      <c r="G416" s="116"/>
      <c r="H416" s="83"/>
      <c r="I416" s="83"/>
      <c r="J416" s="143"/>
      <c r="K416" s="144"/>
      <c r="L416" s="144"/>
      <c r="M416" s="144"/>
      <c r="N416" s="144"/>
    </row>
    <row r="417" spans="1:14" ht="13.5" customHeight="1">
      <c r="A417" s="219"/>
      <c r="B417" s="94"/>
      <c r="C417" s="201"/>
      <c r="D417" s="73"/>
      <c r="E417" s="115"/>
      <c r="F417" s="73"/>
      <c r="G417" s="115"/>
      <c r="H417" s="73"/>
      <c r="I417" s="73"/>
      <c r="J417" s="143"/>
      <c r="K417" s="144"/>
      <c r="L417" s="144"/>
      <c r="M417" s="144"/>
      <c r="N417" s="144"/>
    </row>
    <row r="418" spans="1:14" ht="13.5" customHeight="1">
      <c r="A418" s="215"/>
      <c r="B418" s="92"/>
      <c r="C418" s="83"/>
      <c r="D418" s="83"/>
      <c r="E418" s="83"/>
      <c r="F418" s="83"/>
      <c r="G418" s="83"/>
      <c r="H418" s="83"/>
      <c r="I418" s="83"/>
      <c r="J418" s="143"/>
      <c r="K418" s="144"/>
      <c r="L418" s="144"/>
      <c r="M418" s="144"/>
      <c r="N418" s="144"/>
    </row>
    <row r="419" spans="1:14" ht="13.5" customHeight="1">
      <c r="A419" s="216"/>
      <c r="B419" s="94"/>
      <c r="C419" s="201"/>
      <c r="D419" s="73"/>
      <c r="E419" s="115"/>
      <c r="F419" s="73"/>
      <c r="G419" s="73"/>
      <c r="H419" s="73"/>
      <c r="I419" s="73"/>
      <c r="J419" s="143"/>
      <c r="K419" s="144"/>
      <c r="L419" s="144"/>
      <c r="M419" s="144"/>
      <c r="N419" s="144"/>
    </row>
    <row r="420" spans="1:14" ht="13.5" customHeight="1">
      <c r="A420" s="215"/>
      <c r="B420" s="92"/>
      <c r="C420" s="83"/>
      <c r="D420" s="83"/>
      <c r="E420" s="83"/>
      <c r="F420" s="83"/>
      <c r="G420" s="83"/>
      <c r="H420" s="83"/>
      <c r="I420" s="83"/>
      <c r="J420" s="143"/>
      <c r="K420" s="144"/>
      <c r="L420" s="144"/>
      <c r="M420" s="144"/>
      <c r="N420" s="144"/>
    </row>
    <row r="421" spans="1:14" ht="13.5" customHeight="1">
      <c r="A421" s="216"/>
      <c r="B421" s="94"/>
      <c r="C421" s="201"/>
      <c r="D421" s="73"/>
      <c r="E421" s="115"/>
      <c r="F421" s="73"/>
      <c r="G421" s="73"/>
      <c r="H421" s="73"/>
      <c r="I421" s="73"/>
      <c r="J421" s="143"/>
      <c r="K421" s="144"/>
      <c r="L421" s="144"/>
      <c r="M421" s="144"/>
      <c r="N421" s="144"/>
    </row>
    <row r="422" spans="1:14" ht="13.5" customHeight="1">
      <c r="A422" s="215"/>
      <c r="B422" s="92"/>
      <c r="C422" s="83"/>
      <c r="D422" s="83"/>
      <c r="E422" s="116"/>
      <c r="F422" s="83"/>
      <c r="G422" s="83"/>
      <c r="H422" s="83"/>
      <c r="I422" s="83"/>
      <c r="J422" s="143"/>
      <c r="K422" s="144"/>
      <c r="L422" s="144"/>
      <c r="M422" s="144"/>
      <c r="N422" s="144"/>
    </row>
    <row r="423" spans="1:14" ht="13.5" customHeight="1">
      <c r="A423" s="216"/>
      <c r="B423" s="94"/>
      <c r="C423" s="201"/>
      <c r="D423" s="73"/>
      <c r="E423" s="115"/>
      <c r="F423" s="73"/>
      <c r="G423" s="115"/>
      <c r="H423" s="73"/>
      <c r="I423" s="73"/>
      <c r="J423" s="143"/>
      <c r="K423" s="144"/>
      <c r="L423" s="144"/>
      <c r="M423" s="144"/>
      <c r="N423" s="144"/>
    </row>
    <row r="424" spans="1:14" ht="13.5" customHeight="1">
      <c r="A424" s="213"/>
      <c r="B424" s="90"/>
      <c r="C424" s="41"/>
      <c r="D424" s="15"/>
      <c r="E424" s="109"/>
      <c r="F424" s="15"/>
      <c r="G424" s="109"/>
      <c r="H424" s="15"/>
      <c r="I424" s="85"/>
      <c r="J424" s="143"/>
      <c r="K424" s="144"/>
      <c r="L424" s="144"/>
      <c r="M424" s="144"/>
      <c r="N424" s="144"/>
    </row>
    <row r="425" spans="1:14" ht="13.5" customHeight="1">
      <c r="A425" s="214"/>
      <c r="B425" s="91"/>
      <c r="C425" s="30"/>
      <c r="D425" s="30"/>
      <c r="E425" s="119"/>
      <c r="F425" s="30"/>
      <c r="G425" s="119"/>
      <c r="H425" s="30"/>
      <c r="I425" s="82"/>
      <c r="J425" s="143"/>
      <c r="K425" s="144"/>
      <c r="L425" s="144"/>
      <c r="M425" s="144"/>
      <c r="N425" s="144"/>
    </row>
    <row r="426" spans="1:14" ht="13.5" customHeight="1">
      <c r="A426" s="215"/>
      <c r="B426" s="92"/>
      <c r="C426" s="83"/>
      <c r="D426" s="83"/>
      <c r="E426" s="83"/>
      <c r="F426" s="83"/>
      <c r="G426" s="116"/>
      <c r="H426" s="83"/>
      <c r="I426" s="83"/>
      <c r="J426" s="143"/>
      <c r="K426" s="144"/>
      <c r="L426" s="144"/>
      <c r="M426" s="144"/>
      <c r="N426" s="144"/>
    </row>
    <row r="427" spans="1:14" ht="13.5" customHeight="1">
      <c r="A427" s="217"/>
      <c r="B427" s="93"/>
      <c r="C427" s="84"/>
      <c r="D427" s="84"/>
      <c r="E427" s="114"/>
      <c r="F427" s="84"/>
      <c r="G427" s="114"/>
      <c r="H427" s="84"/>
      <c r="I427" s="84"/>
      <c r="J427" s="143"/>
      <c r="K427" s="144"/>
      <c r="L427" s="144"/>
      <c r="M427" s="144"/>
      <c r="N427" s="144"/>
    </row>
    <row r="428" spans="1:14" ht="13.5" customHeight="1">
      <c r="A428" s="216"/>
      <c r="B428" s="94"/>
      <c r="C428" s="73"/>
      <c r="D428" s="73"/>
      <c r="E428" s="115"/>
      <c r="F428" s="73"/>
      <c r="G428" s="73"/>
      <c r="H428" s="73"/>
      <c r="I428" s="73"/>
      <c r="J428" s="143"/>
      <c r="K428" s="144"/>
      <c r="L428" s="144"/>
      <c r="M428" s="144"/>
      <c r="N428" s="144"/>
    </row>
    <row r="429" spans="1:14" ht="13.5" customHeight="1">
      <c r="A429" s="215"/>
      <c r="B429" s="92"/>
      <c r="C429" s="83"/>
      <c r="D429" s="83"/>
      <c r="E429" s="116"/>
      <c r="F429" s="83"/>
      <c r="G429" s="116"/>
      <c r="H429" s="83"/>
      <c r="I429" s="83"/>
      <c r="J429" s="143"/>
      <c r="K429" s="144"/>
      <c r="L429" s="144"/>
      <c r="M429" s="144"/>
      <c r="N429" s="144"/>
    </row>
    <row r="430" spans="1:14" ht="13.5" customHeight="1">
      <c r="A430" s="217"/>
      <c r="B430" s="93"/>
      <c r="C430" s="84"/>
      <c r="D430" s="84"/>
      <c r="E430" s="114"/>
      <c r="F430" s="84"/>
      <c r="G430" s="114"/>
      <c r="H430" s="84"/>
      <c r="I430" s="84"/>
      <c r="J430" s="143"/>
      <c r="K430" s="144"/>
      <c r="L430" s="144"/>
      <c r="M430" s="144"/>
      <c r="N430" s="144"/>
    </row>
    <row r="431" spans="1:14" ht="13.5" customHeight="1">
      <c r="A431" s="216"/>
      <c r="B431" s="94"/>
      <c r="C431" s="73"/>
      <c r="D431" s="73"/>
      <c r="E431" s="115"/>
      <c r="F431" s="73"/>
      <c r="G431" s="115"/>
      <c r="H431" s="73"/>
      <c r="I431" s="73"/>
      <c r="J431" s="143"/>
      <c r="K431" s="144"/>
      <c r="L431" s="144"/>
      <c r="M431" s="144"/>
      <c r="N431" s="144"/>
    </row>
    <row r="432" spans="1:14" ht="13.5" customHeight="1">
      <c r="A432" s="220"/>
      <c r="B432" s="155"/>
      <c r="C432" s="184"/>
      <c r="D432" s="83"/>
      <c r="E432" s="185"/>
      <c r="F432" s="83"/>
      <c r="G432" s="185"/>
      <c r="H432" s="184"/>
      <c r="I432" s="184"/>
      <c r="J432" s="143"/>
      <c r="K432" s="144"/>
      <c r="L432" s="144"/>
      <c r="M432" s="144"/>
      <c r="N432" s="144"/>
    </row>
    <row r="433" spans="1:14" ht="13.5" customHeight="1">
      <c r="A433" s="221"/>
      <c r="B433" s="155"/>
      <c r="C433" s="184"/>
      <c r="D433" s="184"/>
      <c r="E433" s="185"/>
      <c r="F433" s="184"/>
      <c r="G433" s="185"/>
      <c r="H433" s="184"/>
      <c r="I433" s="184"/>
      <c r="J433" s="143"/>
      <c r="K433" s="144"/>
      <c r="L433" s="144"/>
      <c r="M433" s="144"/>
      <c r="N433" s="144"/>
    </row>
    <row r="434" spans="1:14" ht="13.5" customHeight="1">
      <c r="A434" s="218"/>
      <c r="B434" s="92"/>
      <c r="C434" s="83"/>
      <c r="D434" s="83"/>
      <c r="E434" s="116"/>
      <c r="F434" s="83"/>
      <c r="G434" s="116"/>
      <c r="H434" s="192"/>
      <c r="I434" s="192"/>
      <c r="J434" s="143"/>
      <c r="K434" s="144"/>
      <c r="L434" s="144"/>
      <c r="M434" s="144"/>
      <c r="N434" s="144"/>
    </row>
    <row r="435" spans="1:14" ht="13.5" customHeight="1">
      <c r="A435" s="219"/>
      <c r="B435" s="94"/>
      <c r="C435" s="73"/>
      <c r="D435" s="73"/>
      <c r="E435" s="115"/>
      <c r="F435" s="73"/>
      <c r="G435" s="115"/>
      <c r="H435" s="73"/>
      <c r="I435" s="73"/>
      <c r="J435" s="143"/>
      <c r="K435" s="144"/>
      <c r="L435" s="144"/>
      <c r="M435" s="144"/>
      <c r="N435" s="144"/>
    </row>
    <row r="436" spans="1:14" ht="13.5" customHeight="1">
      <c r="A436" s="215"/>
      <c r="B436" s="92"/>
      <c r="C436" s="83"/>
      <c r="D436" s="83"/>
      <c r="E436" s="116"/>
      <c r="F436" s="83"/>
      <c r="G436" s="83"/>
      <c r="H436" s="83"/>
      <c r="I436" s="83"/>
      <c r="J436" s="143"/>
      <c r="K436" s="144"/>
      <c r="L436" s="144"/>
      <c r="M436" s="144"/>
      <c r="N436" s="144"/>
    </row>
    <row r="437" spans="1:14" ht="13.5" customHeight="1">
      <c r="A437" s="216"/>
      <c r="B437" s="94"/>
      <c r="C437" s="73"/>
      <c r="D437" s="73"/>
      <c r="E437" s="115"/>
      <c r="F437" s="73"/>
      <c r="G437" s="73"/>
      <c r="H437" s="73"/>
      <c r="I437" s="73"/>
      <c r="J437" s="143"/>
      <c r="K437" s="144"/>
      <c r="L437" s="144"/>
      <c r="M437" s="144"/>
      <c r="N437" s="144"/>
    </row>
    <row r="438" spans="1:14" ht="13.5" customHeight="1">
      <c r="A438" s="215"/>
      <c r="B438" s="92"/>
      <c r="C438" s="83"/>
      <c r="D438" s="83"/>
      <c r="E438" s="116"/>
      <c r="F438" s="83"/>
      <c r="G438" s="83"/>
      <c r="H438" s="83"/>
      <c r="I438" s="83"/>
      <c r="J438" s="143"/>
      <c r="K438" s="144"/>
      <c r="L438" s="144"/>
      <c r="M438" s="144"/>
      <c r="N438" s="144"/>
    </row>
    <row r="439" spans="1:14" ht="13.5" customHeight="1">
      <c r="A439" s="216"/>
      <c r="B439" s="94"/>
      <c r="C439" s="73"/>
      <c r="D439" s="73"/>
      <c r="E439" s="115"/>
      <c r="F439" s="73"/>
      <c r="G439" s="73"/>
      <c r="H439" s="73"/>
      <c r="I439" s="73"/>
      <c r="J439" s="143"/>
      <c r="K439" s="144"/>
      <c r="L439" s="144"/>
      <c r="M439" s="144"/>
      <c r="N439" s="144"/>
    </row>
    <row r="440" spans="1:14" ht="13.5" customHeight="1">
      <c r="A440" s="215"/>
      <c r="B440" s="92"/>
      <c r="C440" s="83"/>
      <c r="D440" s="83"/>
      <c r="E440" s="116"/>
      <c r="F440" s="83"/>
      <c r="G440" s="83"/>
      <c r="H440" s="83"/>
      <c r="I440" s="83"/>
      <c r="J440" s="143"/>
      <c r="K440" s="144"/>
      <c r="L440" s="144"/>
      <c r="M440" s="144"/>
      <c r="N440" s="144"/>
    </row>
    <row r="441" spans="1:14" ht="13.5" customHeight="1">
      <c r="A441" s="216"/>
      <c r="B441" s="94"/>
      <c r="C441" s="73"/>
      <c r="D441" s="73"/>
      <c r="E441" s="115"/>
      <c r="F441" s="73"/>
      <c r="G441" s="115"/>
      <c r="H441" s="73"/>
      <c r="I441" s="73"/>
      <c r="J441" s="143"/>
      <c r="K441" s="144"/>
      <c r="L441" s="144"/>
      <c r="M441" s="144"/>
      <c r="N441" s="144"/>
    </row>
    <row r="442" spans="1:14" ht="13.5" customHeight="1">
      <c r="A442" s="213"/>
      <c r="B442" s="90"/>
      <c r="C442" s="15"/>
      <c r="D442" s="15"/>
      <c r="E442" s="109"/>
      <c r="F442" s="15"/>
      <c r="G442" s="109"/>
      <c r="H442" s="15"/>
      <c r="I442" s="85"/>
      <c r="J442" s="143"/>
      <c r="K442" s="144"/>
      <c r="L442" s="144"/>
      <c r="M442" s="144"/>
      <c r="N442" s="144"/>
    </row>
    <row r="443" spans="1:14" ht="13.5" customHeight="1">
      <c r="A443" s="214"/>
      <c r="B443" s="91"/>
      <c r="C443" s="30"/>
      <c r="D443" s="30"/>
      <c r="E443" s="119"/>
      <c r="F443" s="30"/>
      <c r="G443" s="119"/>
      <c r="H443" s="30"/>
      <c r="I443" s="82"/>
      <c r="J443" s="143"/>
      <c r="K443" s="144"/>
      <c r="L443" s="144"/>
      <c r="M443" s="144"/>
      <c r="N443" s="144"/>
    </row>
    <row r="444" spans="1:14" ht="13.5" customHeight="1">
      <c r="A444" s="215"/>
      <c r="B444" s="92"/>
      <c r="C444" s="83"/>
      <c r="D444" s="83"/>
      <c r="E444" s="116"/>
      <c r="F444" s="83"/>
      <c r="G444" s="116"/>
      <c r="H444" s="83"/>
      <c r="I444" s="83"/>
      <c r="J444" s="143"/>
      <c r="K444" s="144"/>
      <c r="L444" s="144"/>
      <c r="M444" s="144"/>
      <c r="N444" s="144"/>
    </row>
    <row r="445" spans="1:14" ht="13.5" customHeight="1">
      <c r="A445" s="217"/>
      <c r="B445" s="93"/>
      <c r="C445" s="84"/>
      <c r="D445" s="84"/>
      <c r="E445" s="114"/>
      <c r="F445" s="84"/>
      <c r="G445" s="114"/>
      <c r="H445" s="84"/>
      <c r="I445" s="84"/>
      <c r="J445" s="143"/>
      <c r="K445" s="144"/>
      <c r="L445" s="144"/>
      <c r="M445" s="144"/>
      <c r="N445" s="144"/>
    </row>
    <row r="446" spans="1:14" ht="13.5" customHeight="1">
      <c r="A446" s="216"/>
      <c r="B446" s="94"/>
      <c r="C446" s="73"/>
      <c r="D446" s="73"/>
      <c r="E446" s="115"/>
      <c r="F446" s="115"/>
      <c r="G446" s="115"/>
      <c r="H446" s="115"/>
      <c r="I446" s="115"/>
      <c r="J446" s="143"/>
      <c r="K446" s="144"/>
      <c r="L446" s="144"/>
      <c r="M446" s="144"/>
      <c r="N446" s="144"/>
    </row>
    <row r="447" spans="1:14" ht="13.5" customHeight="1">
      <c r="A447" s="215"/>
      <c r="B447" s="92"/>
      <c r="C447" s="83"/>
      <c r="D447" s="83"/>
      <c r="E447" s="116"/>
      <c r="F447" s="83"/>
      <c r="G447" s="116"/>
      <c r="H447" s="83"/>
      <c r="I447" s="83"/>
      <c r="J447" s="143"/>
      <c r="K447" s="144"/>
      <c r="L447" s="144"/>
      <c r="M447" s="144"/>
      <c r="N447" s="144"/>
    </row>
    <row r="448" spans="1:14" ht="13.5" customHeight="1">
      <c r="A448" s="217"/>
      <c r="B448" s="93"/>
      <c r="C448" s="84"/>
      <c r="D448" s="84"/>
      <c r="E448" s="114"/>
      <c r="F448" s="84"/>
      <c r="G448" s="114"/>
      <c r="H448" s="84"/>
      <c r="I448" s="84"/>
      <c r="J448" s="143"/>
      <c r="K448" s="144"/>
      <c r="L448" s="144"/>
      <c r="M448" s="144"/>
      <c r="N448" s="144"/>
    </row>
    <row r="449" spans="1:14" ht="13.5" customHeight="1">
      <c r="A449" s="216"/>
      <c r="B449" s="94"/>
      <c r="C449" s="73"/>
      <c r="D449" s="73"/>
      <c r="E449" s="115"/>
      <c r="F449" s="73"/>
      <c r="G449" s="115"/>
      <c r="H449" s="73"/>
      <c r="I449" s="73"/>
      <c r="J449" s="143"/>
      <c r="K449" s="144"/>
      <c r="L449" s="144"/>
      <c r="M449" s="144"/>
      <c r="N449" s="144"/>
    </row>
    <row r="450" spans="1:14" ht="13.5" customHeight="1">
      <c r="A450" s="220"/>
      <c r="B450" s="92"/>
      <c r="C450" s="83"/>
      <c r="D450" s="83"/>
      <c r="E450" s="116"/>
      <c r="F450" s="83"/>
      <c r="G450" s="116"/>
      <c r="H450" s="83"/>
      <c r="I450" s="83"/>
      <c r="J450" s="143"/>
      <c r="K450" s="144"/>
      <c r="L450" s="144"/>
      <c r="M450" s="144"/>
      <c r="N450" s="144"/>
    </row>
    <row r="451" spans="1:14" ht="13.5" customHeight="1">
      <c r="A451" s="221"/>
      <c r="B451" s="94"/>
      <c r="C451" s="73"/>
      <c r="D451" s="73"/>
      <c r="E451" s="115"/>
      <c r="F451" s="73"/>
      <c r="G451" s="115"/>
      <c r="H451" s="73"/>
      <c r="I451" s="73"/>
      <c r="J451" s="143"/>
      <c r="K451" s="144"/>
      <c r="L451" s="144"/>
      <c r="M451" s="144"/>
      <c r="N451" s="144"/>
    </row>
    <row r="452" spans="1:14" ht="13.5" customHeight="1">
      <c r="A452" s="218"/>
      <c r="B452" s="92"/>
      <c r="C452" s="192"/>
      <c r="D452" s="83"/>
      <c r="E452" s="116"/>
      <c r="F452" s="83"/>
      <c r="G452" s="116"/>
      <c r="H452" s="83"/>
      <c r="I452" s="83"/>
      <c r="J452" s="143"/>
      <c r="K452" s="144"/>
      <c r="L452" s="144"/>
      <c r="M452" s="144"/>
      <c r="N452" s="144"/>
    </row>
    <row r="453" spans="1:14" ht="13.5" customHeight="1">
      <c r="A453" s="219"/>
      <c r="B453" s="94"/>
      <c r="C453" s="73"/>
      <c r="D453" s="73"/>
      <c r="E453" s="115"/>
      <c r="F453" s="73"/>
      <c r="G453" s="115"/>
      <c r="H453" s="73"/>
      <c r="I453" s="73"/>
      <c r="J453" s="143"/>
      <c r="K453" s="144"/>
      <c r="L453" s="144"/>
      <c r="M453" s="144"/>
      <c r="N453" s="144"/>
    </row>
    <row r="454" spans="1:14" ht="13.5" customHeight="1">
      <c r="A454" s="215"/>
      <c r="B454" s="92"/>
      <c r="C454" s="83"/>
      <c r="D454" s="83"/>
      <c r="E454" s="116"/>
      <c r="F454" s="83"/>
      <c r="G454" s="116"/>
      <c r="H454" s="83"/>
      <c r="I454" s="83"/>
      <c r="J454" s="143"/>
      <c r="K454" s="144"/>
      <c r="L454" s="144"/>
      <c r="M454" s="144"/>
      <c r="N454" s="144"/>
    </row>
    <row r="455" spans="1:14" ht="13.5" customHeight="1">
      <c r="A455" s="216"/>
      <c r="B455" s="94"/>
      <c r="C455" s="73"/>
      <c r="D455" s="73"/>
      <c r="E455" s="115"/>
      <c r="F455" s="73"/>
      <c r="G455" s="115"/>
      <c r="H455" s="73"/>
      <c r="I455" s="73"/>
      <c r="J455" s="143"/>
      <c r="K455" s="144"/>
      <c r="L455" s="144"/>
      <c r="M455" s="144"/>
      <c r="N455" s="144"/>
    </row>
    <row r="456" spans="1:14" ht="13.5" customHeight="1">
      <c r="A456" s="215"/>
      <c r="B456" s="92"/>
      <c r="C456" s="83"/>
      <c r="D456" s="83"/>
      <c r="E456" s="116"/>
      <c r="F456" s="83"/>
      <c r="G456" s="116"/>
      <c r="H456" s="83"/>
      <c r="I456" s="83"/>
      <c r="J456" s="143"/>
      <c r="K456" s="144"/>
      <c r="L456" s="144"/>
      <c r="M456" s="144"/>
      <c r="N456" s="144"/>
    </row>
    <row r="457" spans="1:14" ht="13.5" customHeight="1">
      <c r="A457" s="216"/>
      <c r="B457" s="94"/>
      <c r="C457" s="73"/>
      <c r="D457" s="73"/>
      <c r="E457" s="115"/>
      <c r="F457" s="73"/>
      <c r="G457" s="115"/>
      <c r="H457" s="73"/>
      <c r="I457" s="73"/>
      <c r="J457" s="143"/>
      <c r="K457" s="144"/>
      <c r="L457" s="144"/>
      <c r="M457" s="144"/>
      <c r="N457" s="144"/>
    </row>
    <row r="458" spans="1:14" ht="13.5" customHeight="1">
      <c r="A458" s="215"/>
      <c r="B458" s="92"/>
      <c r="C458" s="83"/>
      <c r="D458" s="83"/>
      <c r="E458" s="116"/>
      <c r="F458" s="83"/>
      <c r="G458" s="116"/>
      <c r="H458" s="83"/>
      <c r="I458" s="83"/>
      <c r="J458" s="143"/>
      <c r="K458" s="144"/>
      <c r="L458" s="144"/>
      <c r="M458" s="144"/>
      <c r="N458" s="144"/>
    </row>
    <row r="459" spans="1:14" ht="13.5" customHeight="1">
      <c r="A459" s="216"/>
      <c r="B459" s="94"/>
      <c r="C459" s="73"/>
      <c r="D459" s="73"/>
      <c r="E459" s="115"/>
      <c r="F459" s="73"/>
      <c r="G459" s="115"/>
      <c r="H459" s="73"/>
      <c r="I459" s="73"/>
      <c r="J459" s="143"/>
      <c r="K459" s="144"/>
      <c r="L459" s="144"/>
      <c r="M459" s="144"/>
      <c r="N459" s="144"/>
    </row>
    <row r="460" spans="1:14" ht="13.5" customHeight="1">
      <c r="A460" s="215"/>
      <c r="B460" s="92"/>
      <c r="C460" s="83"/>
      <c r="D460" s="83"/>
      <c r="E460" s="116"/>
      <c r="F460" s="83"/>
      <c r="G460" s="97"/>
      <c r="H460" s="100"/>
      <c r="I460" s="83"/>
      <c r="J460" s="143"/>
      <c r="K460" s="144"/>
      <c r="L460" s="144"/>
      <c r="M460" s="144"/>
      <c r="N460" s="144"/>
    </row>
    <row r="461" spans="1:14" ht="13.5" customHeight="1">
      <c r="A461" s="222"/>
      <c r="B461" s="93"/>
      <c r="C461" s="73"/>
      <c r="D461" s="84"/>
      <c r="E461" s="114"/>
      <c r="F461" s="84"/>
      <c r="G461" s="98"/>
      <c r="H461" s="99"/>
      <c r="I461" s="84"/>
      <c r="J461" s="143"/>
      <c r="K461" s="144"/>
      <c r="L461" s="144"/>
      <c r="M461" s="144"/>
      <c r="N461" s="144"/>
    </row>
    <row r="462" spans="1:14" ht="15" customHeight="1">
      <c r="I462" s="141"/>
      <c r="J462" s="124"/>
      <c r="K462" s="124"/>
      <c r="L462" s="124"/>
      <c r="M462" s="124"/>
      <c r="N462" s="124"/>
    </row>
    <row r="463" spans="1:14" ht="15" customHeight="1">
      <c r="I463" s="141"/>
      <c r="J463" s="124"/>
      <c r="K463" s="124"/>
      <c r="L463" s="124"/>
      <c r="M463" s="124"/>
      <c r="N463" s="124"/>
    </row>
    <row r="464" spans="1:14" ht="15" customHeight="1">
      <c r="I464" s="141"/>
      <c r="J464" s="124"/>
      <c r="K464" s="124"/>
      <c r="L464" s="124"/>
      <c r="M464" s="124"/>
      <c r="N464" s="124"/>
    </row>
    <row r="465" spans="9:14" ht="15" customHeight="1">
      <c r="I465" s="141"/>
      <c r="J465" s="124"/>
      <c r="K465" s="124"/>
      <c r="L465" s="124"/>
      <c r="M465" s="124"/>
      <c r="N465" s="124"/>
    </row>
    <row r="466" spans="9:14" ht="15" customHeight="1">
      <c r="I466" s="141"/>
      <c r="J466" s="124"/>
      <c r="K466" s="124"/>
      <c r="L466" s="124"/>
      <c r="M466" s="124"/>
      <c r="N466" s="124"/>
    </row>
    <row r="467" spans="9:14" ht="15" customHeight="1">
      <c r="I467" s="141"/>
      <c r="J467" s="124"/>
      <c r="K467" s="124"/>
      <c r="L467" s="124"/>
      <c r="M467" s="124"/>
      <c r="N467" s="124"/>
    </row>
    <row r="468" spans="9:14" ht="15" customHeight="1">
      <c r="I468" s="141"/>
      <c r="J468" s="124"/>
      <c r="K468" s="124"/>
      <c r="L468" s="124"/>
      <c r="M468" s="124"/>
      <c r="N468" s="124"/>
    </row>
    <row r="469" spans="9:14" ht="15" customHeight="1">
      <c r="I469" s="141"/>
      <c r="J469" s="124"/>
      <c r="K469" s="124"/>
      <c r="L469" s="124"/>
      <c r="M469" s="124"/>
      <c r="N469" s="124"/>
    </row>
    <row r="470" spans="9:14" ht="15" customHeight="1">
      <c r="I470" s="141"/>
      <c r="J470" s="124"/>
      <c r="K470" s="124"/>
      <c r="L470" s="124"/>
      <c r="M470" s="124"/>
      <c r="N470" s="124"/>
    </row>
    <row r="471" spans="9:14" ht="15" customHeight="1">
      <c r="I471" s="141"/>
      <c r="J471" s="124"/>
      <c r="K471" s="124"/>
      <c r="L471" s="124"/>
      <c r="M471" s="124"/>
      <c r="N471" s="124"/>
    </row>
    <row r="472" spans="9:14" ht="15" customHeight="1">
      <c r="I472" s="141"/>
      <c r="J472" s="124"/>
      <c r="K472" s="124"/>
      <c r="L472" s="124"/>
      <c r="M472" s="124"/>
      <c r="N472" s="124"/>
    </row>
    <row r="473" spans="9:14" ht="15" customHeight="1">
      <c r="I473" s="141"/>
      <c r="J473" s="124"/>
      <c r="K473" s="124"/>
      <c r="L473" s="124"/>
      <c r="M473" s="124"/>
      <c r="N473" s="124"/>
    </row>
    <row r="474" spans="9:14" ht="15" customHeight="1">
      <c r="I474" s="141"/>
      <c r="J474" s="124"/>
      <c r="K474" s="124"/>
      <c r="L474" s="124"/>
      <c r="M474" s="124"/>
      <c r="N474" s="124"/>
    </row>
    <row r="475" spans="9:14" ht="15" customHeight="1">
      <c r="I475" s="141"/>
      <c r="J475" s="124"/>
      <c r="K475" s="124"/>
      <c r="L475" s="124"/>
      <c r="M475" s="124"/>
      <c r="N475" s="124"/>
    </row>
    <row r="476" spans="9:14" ht="15" customHeight="1">
      <c r="I476" s="141"/>
      <c r="J476" s="124"/>
      <c r="K476" s="124"/>
      <c r="L476" s="124"/>
      <c r="M476" s="124"/>
      <c r="N476" s="124"/>
    </row>
    <row r="477" spans="9:14" ht="15" customHeight="1">
      <c r="I477" s="141"/>
      <c r="J477" s="124"/>
      <c r="K477" s="124"/>
      <c r="L477" s="124"/>
      <c r="M477" s="124"/>
      <c r="N477" s="124"/>
    </row>
    <row r="478" spans="9:14" ht="15" customHeight="1">
      <c r="I478" s="141"/>
      <c r="J478" s="124"/>
      <c r="K478" s="124"/>
      <c r="L478" s="124"/>
      <c r="M478" s="124"/>
      <c r="N478" s="124"/>
    </row>
    <row r="479" spans="9:14" ht="15" customHeight="1">
      <c r="I479" s="141"/>
      <c r="J479" s="124"/>
      <c r="K479" s="124"/>
      <c r="L479" s="124"/>
      <c r="M479" s="124"/>
      <c r="N479" s="124"/>
    </row>
    <row r="480" spans="9:14" ht="15" customHeight="1">
      <c r="I480" s="141"/>
      <c r="J480" s="124"/>
      <c r="K480" s="124"/>
      <c r="L480" s="124"/>
      <c r="M480" s="124"/>
      <c r="N480" s="124"/>
    </row>
    <row r="481" spans="9:14" ht="15" customHeight="1">
      <c r="I481" s="141"/>
      <c r="J481" s="124"/>
      <c r="K481" s="124"/>
      <c r="L481" s="124"/>
      <c r="M481" s="124"/>
      <c r="N481" s="124"/>
    </row>
    <row r="482" spans="9:14" ht="15" customHeight="1">
      <c r="I482" s="141"/>
      <c r="J482" s="124"/>
      <c r="K482" s="124"/>
      <c r="L482" s="124"/>
      <c r="M482" s="124"/>
      <c r="N482" s="124"/>
    </row>
    <row r="483" spans="9:14" ht="15" customHeight="1">
      <c r="I483" s="141"/>
      <c r="J483" s="124"/>
      <c r="K483" s="124"/>
      <c r="L483" s="124"/>
      <c r="M483" s="124"/>
      <c r="N483" s="124"/>
    </row>
    <row r="484" spans="9:14" ht="15" customHeight="1">
      <c r="I484" s="141"/>
      <c r="J484" s="124"/>
      <c r="K484" s="124"/>
      <c r="L484" s="124"/>
      <c r="M484" s="124"/>
      <c r="N484" s="124"/>
    </row>
    <row r="485" spans="9:14" ht="15" customHeight="1">
      <c r="I485" s="141"/>
      <c r="J485" s="124"/>
      <c r="K485" s="124"/>
      <c r="L485" s="124"/>
      <c r="M485" s="124"/>
      <c r="N485" s="124"/>
    </row>
    <row r="486" spans="9:14" ht="15" customHeight="1">
      <c r="I486" s="141"/>
      <c r="J486" s="124"/>
      <c r="K486" s="124"/>
      <c r="L486" s="124"/>
      <c r="M486" s="124"/>
      <c r="N486" s="124"/>
    </row>
    <row r="487" spans="9:14" ht="15" customHeight="1">
      <c r="I487" s="141"/>
      <c r="J487" s="124"/>
      <c r="K487" s="124"/>
      <c r="L487" s="124"/>
      <c r="M487" s="124"/>
      <c r="N487" s="124"/>
    </row>
    <row r="488" spans="9:14" ht="15" customHeight="1">
      <c r="I488" s="141"/>
      <c r="J488" s="124"/>
      <c r="K488" s="124"/>
      <c r="L488" s="124"/>
      <c r="M488" s="124"/>
      <c r="N488" s="124"/>
    </row>
    <row r="489" spans="9:14" ht="15" customHeight="1">
      <c r="I489" s="141"/>
      <c r="J489" s="124"/>
      <c r="K489" s="124"/>
      <c r="L489" s="124"/>
      <c r="M489" s="124"/>
      <c r="N489" s="124"/>
    </row>
    <row r="490" spans="9:14" ht="15" customHeight="1">
      <c r="I490" s="141"/>
      <c r="J490" s="124"/>
      <c r="K490" s="124"/>
      <c r="L490" s="124"/>
      <c r="M490" s="124"/>
      <c r="N490" s="124"/>
    </row>
    <row r="491" spans="9:14" ht="15" customHeight="1">
      <c r="I491" s="141"/>
      <c r="J491" s="124"/>
      <c r="K491" s="124"/>
      <c r="L491" s="124"/>
      <c r="M491" s="124"/>
      <c r="N491" s="124"/>
    </row>
    <row r="492" spans="9:14" ht="15" customHeight="1">
      <c r="I492" s="141"/>
      <c r="J492" s="124"/>
      <c r="K492" s="124"/>
      <c r="L492" s="124"/>
      <c r="M492" s="124"/>
      <c r="N492" s="124"/>
    </row>
    <row r="493" spans="9:14" ht="15" customHeight="1">
      <c r="I493" s="141"/>
      <c r="J493" s="124"/>
      <c r="K493" s="124"/>
      <c r="L493" s="124"/>
      <c r="M493" s="124"/>
      <c r="N493" s="124"/>
    </row>
    <row r="494" spans="9:14" ht="15" customHeight="1">
      <c r="I494" s="141"/>
      <c r="J494" s="124"/>
      <c r="K494" s="124"/>
      <c r="L494" s="124"/>
      <c r="M494" s="124"/>
      <c r="N494" s="124"/>
    </row>
    <row r="495" spans="9:14" ht="15" customHeight="1">
      <c r="I495" s="141"/>
      <c r="J495" s="124"/>
      <c r="K495" s="124"/>
      <c r="L495" s="124"/>
      <c r="M495" s="124"/>
      <c r="N495" s="124"/>
    </row>
    <row r="496" spans="9:14" ht="15" customHeight="1">
      <c r="I496" s="141"/>
      <c r="J496" s="124"/>
      <c r="K496" s="124"/>
      <c r="L496" s="124"/>
      <c r="M496" s="124"/>
      <c r="N496" s="124"/>
    </row>
    <row r="497" spans="9:14" ht="15" customHeight="1">
      <c r="I497" s="141"/>
      <c r="J497" s="124"/>
      <c r="K497" s="124"/>
      <c r="L497" s="124"/>
      <c r="M497" s="124"/>
      <c r="N497" s="124"/>
    </row>
    <row r="498" spans="9:14" ht="15" customHeight="1">
      <c r="I498" s="141"/>
      <c r="J498" s="124"/>
      <c r="K498" s="124"/>
      <c r="L498" s="124"/>
      <c r="M498" s="124"/>
      <c r="N498" s="124"/>
    </row>
    <row r="499" spans="9:14" ht="15" customHeight="1">
      <c r="I499" s="141"/>
      <c r="J499" s="124"/>
      <c r="K499" s="124"/>
      <c r="L499" s="124"/>
      <c r="M499" s="124"/>
      <c r="N499" s="124"/>
    </row>
    <row r="500" spans="9:14" ht="15" customHeight="1">
      <c r="I500" s="141"/>
      <c r="J500" s="124"/>
      <c r="K500" s="124"/>
      <c r="L500" s="124"/>
      <c r="M500" s="124"/>
      <c r="N500" s="124"/>
    </row>
    <row r="501" spans="9:14" ht="15" customHeight="1">
      <c r="I501" s="141"/>
      <c r="J501" s="124"/>
      <c r="K501" s="124"/>
      <c r="L501" s="124"/>
      <c r="M501" s="124"/>
      <c r="N501" s="124"/>
    </row>
    <row r="502" spans="9:14" ht="15" customHeight="1">
      <c r="I502" s="141"/>
      <c r="J502" s="124"/>
      <c r="K502" s="124"/>
      <c r="L502" s="124"/>
      <c r="M502" s="124"/>
      <c r="N502" s="124"/>
    </row>
    <row r="503" spans="9:14" ht="15" customHeight="1">
      <c r="I503" s="141"/>
      <c r="J503" s="124"/>
      <c r="K503" s="124"/>
      <c r="L503" s="124"/>
      <c r="M503" s="124"/>
      <c r="N503" s="124"/>
    </row>
    <row r="504" spans="9:14" ht="15" customHeight="1">
      <c r="I504" s="141"/>
      <c r="J504" s="124"/>
      <c r="K504" s="124"/>
      <c r="L504" s="124"/>
      <c r="M504" s="124"/>
      <c r="N504" s="124"/>
    </row>
    <row r="505" spans="9:14" ht="15" customHeight="1">
      <c r="I505" s="141"/>
      <c r="J505" s="124"/>
      <c r="K505" s="124"/>
      <c r="L505" s="124"/>
      <c r="M505" s="124"/>
      <c r="N505" s="124"/>
    </row>
    <row r="506" spans="9:14" ht="15" customHeight="1">
      <c r="I506" s="141"/>
      <c r="J506" s="124"/>
      <c r="K506" s="124"/>
      <c r="L506" s="124"/>
      <c r="M506" s="124"/>
      <c r="N506" s="124"/>
    </row>
    <row r="507" spans="9:14" ht="15" customHeight="1">
      <c r="I507" s="141"/>
      <c r="J507" s="124"/>
      <c r="K507" s="124"/>
      <c r="L507" s="124"/>
      <c r="M507" s="124"/>
      <c r="N507" s="124"/>
    </row>
    <row r="508" spans="9:14" ht="15" customHeight="1">
      <c r="I508" s="141"/>
      <c r="J508" s="124"/>
      <c r="K508" s="124"/>
      <c r="L508" s="124"/>
      <c r="M508" s="124"/>
      <c r="N508" s="124"/>
    </row>
    <row r="509" spans="9:14" ht="15" customHeight="1">
      <c r="I509" s="141"/>
      <c r="J509" s="124"/>
      <c r="K509" s="124"/>
      <c r="L509" s="124"/>
      <c r="M509" s="124"/>
      <c r="N509" s="124"/>
    </row>
    <row r="510" spans="9:14" ht="15" customHeight="1">
      <c r="I510" s="141"/>
      <c r="J510" s="124"/>
      <c r="K510" s="124"/>
      <c r="L510" s="124"/>
      <c r="M510" s="124"/>
      <c r="N510" s="124"/>
    </row>
    <row r="511" spans="9:14" ht="15" customHeight="1">
      <c r="I511" s="141"/>
      <c r="J511" s="124"/>
      <c r="K511" s="124"/>
      <c r="L511" s="124"/>
      <c r="M511" s="124"/>
      <c r="N511" s="124"/>
    </row>
    <row r="512" spans="9:14" ht="15" customHeight="1">
      <c r="I512" s="141"/>
      <c r="J512" s="124"/>
      <c r="K512" s="124"/>
      <c r="L512" s="124"/>
      <c r="M512" s="124"/>
      <c r="N512" s="124"/>
    </row>
    <row r="513" spans="9:14" ht="15" customHeight="1">
      <c r="I513" s="141"/>
      <c r="J513" s="124"/>
      <c r="K513" s="124"/>
      <c r="L513" s="124"/>
      <c r="M513" s="124"/>
      <c r="N513" s="124"/>
    </row>
    <row r="514" spans="9:14" ht="15" customHeight="1">
      <c r="I514" s="141"/>
      <c r="J514" s="124"/>
      <c r="K514" s="124"/>
      <c r="L514" s="124"/>
      <c r="M514" s="124"/>
      <c r="N514" s="124"/>
    </row>
    <row r="515" spans="9:14" ht="15" customHeight="1">
      <c r="I515" s="141"/>
      <c r="J515" s="124"/>
      <c r="K515" s="124"/>
      <c r="L515" s="124"/>
      <c r="M515" s="124"/>
      <c r="N515" s="124"/>
    </row>
    <row r="516" spans="9:14" ht="15" customHeight="1">
      <c r="I516" s="141"/>
      <c r="J516" s="124"/>
      <c r="K516" s="124"/>
      <c r="L516" s="124"/>
      <c r="M516" s="124"/>
      <c r="N516" s="124"/>
    </row>
    <row r="517" spans="9:14" ht="15" customHeight="1">
      <c r="I517" s="141"/>
      <c r="J517" s="124"/>
      <c r="K517" s="124"/>
      <c r="L517" s="124"/>
      <c r="M517" s="124"/>
      <c r="N517" s="124"/>
    </row>
    <row r="518" spans="9:14" ht="15" customHeight="1">
      <c r="I518" s="141"/>
      <c r="J518" s="124"/>
      <c r="K518" s="124"/>
      <c r="L518" s="124"/>
      <c r="M518" s="124"/>
      <c r="N518" s="124"/>
    </row>
    <row r="519" spans="9:14" ht="15" customHeight="1">
      <c r="I519" s="141"/>
      <c r="J519" s="124"/>
      <c r="K519" s="124"/>
      <c r="L519" s="124"/>
      <c r="M519" s="124"/>
      <c r="N519" s="124"/>
    </row>
    <row r="520" spans="9:14" ht="15" customHeight="1">
      <c r="I520" s="141"/>
      <c r="J520" s="124"/>
      <c r="K520" s="124"/>
      <c r="L520" s="124"/>
      <c r="M520" s="124"/>
      <c r="N520" s="124"/>
    </row>
    <row r="521" spans="9:14" ht="15" customHeight="1">
      <c r="I521" s="141"/>
      <c r="J521" s="124"/>
      <c r="K521" s="124"/>
      <c r="L521" s="124"/>
      <c r="M521" s="124"/>
      <c r="N521" s="124"/>
    </row>
    <row r="522" spans="9:14" ht="15" customHeight="1">
      <c r="I522" s="141"/>
      <c r="J522" s="124"/>
      <c r="K522" s="124"/>
      <c r="L522" s="124"/>
      <c r="M522" s="124"/>
      <c r="N522" s="124"/>
    </row>
    <row r="523" spans="9:14" ht="15" customHeight="1">
      <c r="I523" s="141"/>
      <c r="J523" s="124"/>
      <c r="K523" s="124"/>
      <c r="L523" s="124"/>
      <c r="M523" s="124"/>
      <c r="N523" s="124"/>
    </row>
    <row r="524" spans="9:14" ht="15" customHeight="1">
      <c r="I524" s="141"/>
      <c r="J524" s="124"/>
      <c r="K524" s="124"/>
      <c r="L524" s="124"/>
      <c r="M524" s="124"/>
      <c r="N524" s="124"/>
    </row>
    <row r="525" spans="9:14" ht="15" customHeight="1">
      <c r="I525" s="141"/>
      <c r="J525" s="124"/>
      <c r="K525" s="124"/>
      <c r="L525" s="124"/>
      <c r="M525" s="124"/>
      <c r="N525" s="124"/>
    </row>
    <row r="526" spans="9:14" ht="15" customHeight="1">
      <c r="I526" s="141"/>
      <c r="J526" s="124"/>
      <c r="K526" s="124"/>
      <c r="L526" s="124"/>
      <c r="M526" s="124"/>
      <c r="N526" s="124"/>
    </row>
    <row r="527" spans="9:14" ht="15" customHeight="1">
      <c r="I527" s="141"/>
      <c r="J527" s="124"/>
      <c r="K527" s="124"/>
      <c r="L527" s="124"/>
      <c r="M527" s="124"/>
      <c r="N527" s="124"/>
    </row>
    <row r="528" spans="9:14" ht="15" customHeight="1">
      <c r="I528" s="141"/>
      <c r="J528" s="124"/>
      <c r="K528" s="124"/>
      <c r="L528" s="124"/>
      <c r="M528" s="124"/>
      <c r="N528" s="124"/>
    </row>
    <row r="529" spans="9:14" ht="15" customHeight="1">
      <c r="I529" s="141"/>
      <c r="J529" s="124"/>
      <c r="K529" s="124"/>
      <c r="L529" s="124"/>
      <c r="M529" s="124"/>
      <c r="N529" s="124"/>
    </row>
    <row r="530" spans="9:14" ht="15" customHeight="1">
      <c r="I530" s="141"/>
      <c r="J530" s="124"/>
      <c r="K530" s="124"/>
      <c r="L530" s="124"/>
      <c r="M530" s="124"/>
      <c r="N530" s="124"/>
    </row>
    <row r="531" spans="9:14" ht="15" customHeight="1">
      <c r="I531" s="141"/>
      <c r="J531" s="124"/>
      <c r="K531" s="124"/>
      <c r="L531" s="124"/>
      <c r="M531" s="124"/>
      <c r="N531" s="124"/>
    </row>
    <row r="532" spans="9:14" ht="15" customHeight="1">
      <c r="I532" s="141"/>
      <c r="J532" s="124"/>
      <c r="K532" s="124"/>
      <c r="L532" s="124"/>
      <c r="M532" s="124"/>
      <c r="N532" s="124"/>
    </row>
    <row r="533" spans="9:14" ht="15" customHeight="1">
      <c r="I533" s="141"/>
      <c r="J533" s="124"/>
      <c r="K533" s="124"/>
      <c r="L533" s="124"/>
      <c r="M533" s="124"/>
      <c r="N533" s="124"/>
    </row>
    <row r="534" spans="9:14" ht="15" customHeight="1">
      <c r="I534" s="141"/>
      <c r="J534" s="124"/>
      <c r="K534" s="124"/>
      <c r="L534" s="124"/>
      <c r="M534" s="124"/>
      <c r="N534" s="124"/>
    </row>
    <row r="535" spans="9:14" ht="15" customHeight="1">
      <c r="I535" s="141"/>
      <c r="J535" s="124"/>
      <c r="K535" s="124"/>
      <c r="L535" s="124"/>
      <c r="M535" s="124"/>
      <c r="N535" s="124"/>
    </row>
    <row r="536" spans="9:14" ht="15" customHeight="1">
      <c r="I536" s="141"/>
      <c r="J536" s="124"/>
      <c r="K536" s="124"/>
      <c r="L536" s="124"/>
      <c r="M536" s="124"/>
      <c r="N536" s="124"/>
    </row>
    <row r="537" spans="9:14" ht="15" customHeight="1">
      <c r="I537" s="141"/>
      <c r="J537" s="124"/>
      <c r="K537" s="124"/>
      <c r="L537" s="124"/>
      <c r="M537" s="124"/>
      <c r="N537" s="124"/>
    </row>
    <row r="538" spans="9:14" ht="15" customHeight="1">
      <c r="I538" s="141"/>
      <c r="J538" s="124"/>
      <c r="K538" s="124"/>
      <c r="L538" s="124"/>
      <c r="M538" s="124"/>
      <c r="N538" s="124"/>
    </row>
    <row r="539" spans="9:14" ht="15" customHeight="1">
      <c r="I539" s="141"/>
      <c r="J539" s="124"/>
      <c r="K539" s="124"/>
      <c r="L539" s="124"/>
      <c r="M539" s="124"/>
      <c r="N539" s="124"/>
    </row>
    <row r="540" spans="9:14" ht="15" customHeight="1">
      <c r="I540" s="141"/>
      <c r="J540" s="124"/>
      <c r="K540" s="124"/>
      <c r="L540" s="124"/>
      <c r="M540" s="124"/>
      <c r="N540" s="124"/>
    </row>
    <row r="541" spans="9:14" ht="15" customHeight="1">
      <c r="I541" s="141"/>
      <c r="J541" s="124"/>
      <c r="K541" s="124"/>
      <c r="L541" s="124"/>
      <c r="M541" s="124"/>
      <c r="N541" s="124"/>
    </row>
    <row r="542" spans="9:14" ht="15" customHeight="1">
      <c r="I542" s="141"/>
      <c r="J542" s="124"/>
      <c r="K542" s="124"/>
      <c r="L542" s="124"/>
      <c r="M542" s="124"/>
      <c r="N542" s="124"/>
    </row>
    <row r="543" spans="9:14" ht="15" customHeight="1">
      <c r="I543" s="141"/>
      <c r="J543" s="124"/>
      <c r="K543" s="124"/>
      <c r="L543" s="124"/>
      <c r="M543" s="124"/>
      <c r="N543" s="124"/>
    </row>
    <row r="544" spans="9:14" ht="15" customHeight="1">
      <c r="I544" s="141"/>
      <c r="J544" s="124"/>
      <c r="K544" s="124"/>
      <c r="L544" s="124"/>
      <c r="M544" s="124"/>
      <c r="N544" s="124"/>
    </row>
    <row r="545" spans="9:14" ht="15" customHeight="1">
      <c r="I545" s="141"/>
      <c r="J545" s="124"/>
      <c r="K545" s="124"/>
      <c r="L545" s="124"/>
      <c r="M545" s="124"/>
      <c r="N545" s="124"/>
    </row>
    <row r="546" spans="9:14" ht="15" customHeight="1">
      <c r="I546" s="141"/>
      <c r="J546" s="124"/>
      <c r="K546" s="124"/>
      <c r="L546" s="124"/>
      <c r="M546" s="124"/>
      <c r="N546" s="124"/>
    </row>
    <row r="547" spans="9:14" ht="15" customHeight="1">
      <c r="I547" s="141"/>
      <c r="J547" s="124"/>
      <c r="K547" s="124"/>
      <c r="L547" s="124"/>
      <c r="M547" s="124"/>
      <c r="N547" s="124"/>
    </row>
    <row r="548" spans="9:14" ht="15" customHeight="1">
      <c r="I548" s="141"/>
      <c r="J548" s="124"/>
      <c r="K548" s="124"/>
      <c r="L548" s="124"/>
      <c r="M548" s="124"/>
      <c r="N548" s="124"/>
    </row>
    <row r="549" spans="9:14" ht="15" customHeight="1">
      <c r="I549" s="141"/>
      <c r="J549" s="124"/>
      <c r="K549" s="124"/>
      <c r="L549" s="124"/>
      <c r="M549" s="124"/>
      <c r="N549" s="124"/>
    </row>
    <row r="550" spans="9:14" ht="15" customHeight="1">
      <c r="I550" s="141"/>
      <c r="J550" s="124"/>
      <c r="K550" s="124"/>
      <c r="L550" s="124"/>
      <c r="M550" s="124"/>
      <c r="N550" s="124"/>
    </row>
    <row r="551" spans="9:14" ht="15" customHeight="1">
      <c r="I551" s="141"/>
      <c r="J551" s="124"/>
      <c r="K551" s="124"/>
      <c r="L551" s="124"/>
      <c r="M551" s="124"/>
      <c r="N551" s="124"/>
    </row>
    <row r="552" spans="9:14" ht="15" customHeight="1">
      <c r="I552" s="141"/>
      <c r="J552" s="124"/>
      <c r="K552" s="124"/>
      <c r="L552" s="124"/>
      <c r="M552" s="124"/>
      <c r="N552" s="124"/>
    </row>
    <row r="553" spans="9:14" ht="15" customHeight="1">
      <c r="I553" s="141"/>
      <c r="J553" s="124"/>
      <c r="K553" s="124"/>
      <c r="L553" s="124"/>
      <c r="M553" s="124"/>
      <c r="N553" s="124"/>
    </row>
    <row r="554" spans="9:14" ht="15" customHeight="1">
      <c r="I554" s="141"/>
      <c r="J554" s="124"/>
      <c r="K554" s="124"/>
      <c r="L554" s="124"/>
      <c r="M554" s="124"/>
      <c r="N554" s="124"/>
    </row>
    <row r="555" spans="9:14" ht="15" customHeight="1">
      <c r="I555" s="141"/>
      <c r="J555" s="124"/>
      <c r="K555" s="124"/>
      <c r="L555" s="124"/>
      <c r="M555" s="124"/>
      <c r="N555" s="124"/>
    </row>
    <row r="556" spans="9:14" ht="15" customHeight="1">
      <c r="I556" s="141"/>
      <c r="J556" s="124"/>
      <c r="K556" s="124"/>
      <c r="L556" s="124"/>
      <c r="M556" s="124"/>
      <c r="N556" s="124"/>
    </row>
    <row r="557" spans="9:14" ht="15" customHeight="1">
      <c r="I557" s="141"/>
      <c r="J557" s="124"/>
      <c r="K557" s="124"/>
      <c r="L557" s="124"/>
      <c r="M557" s="124"/>
      <c r="N557" s="124"/>
    </row>
    <row r="558" spans="9:14" ht="15" customHeight="1">
      <c r="I558" s="141"/>
      <c r="J558" s="124"/>
      <c r="K558" s="124"/>
      <c r="L558" s="124"/>
      <c r="M558" s="124"/>
      <c r="N558" s="124"/>
    </row>
    <row r="559" spans="9:14" ht="15" customHeight="1">
      <c r="I559" s="141"/>
      <c r="J559" s="124"/>
      <c r="K559" s="124"/>
      <c r="L559" s="124"/>
      <c r="M559" s="124"/>
      <c r="N559" s="124"/>
    </row>
    <row r="560" spans="9:14" ht="15" customHeight="1">
      <c r="I560" s="141"/>
      <c r="J560" s="124"/>
      <c r="K560" s="124"/>
      <c r="L560" s="124"/>
      <c r="M560" s="124"/>
      <c r="N560" s="124"/>
    </row>
    <row r="561" spans="9:14" ht="15" customHeight="1">
      <c r="I561" s="141"/>
      <c r="J561" s="124"/>
      <c r="K561" s="124"/>
      <c r="L561" s="124"/>
      <c r="M561" s="124"/>
      <c r="N561" s="124"/>
    </row>
    <row r="562" spans="9:14" ht="15" customHeight="1">
      <c r="I562" s="141"/>
      <c r="J562" s="124"/>
      <c r="K562" s="124"/>
      <c r="L562" s="124"/>
      <c r="M562" s="124"/>
      <c r="N562" s="124"/>
    </row>
    <row r="563" spans="9:14" ht="15" customHeight="1">
      <c r="I563" s="141"/>
      <c r="J563" s="124"/>
      <c r="K563" s="124"/>
      <c r="L563" s="124"/>
      <c r="M563" s="124"/>
      <c r="N563" s="124"/>
    </row>
    <row r="564" spans="9:14" ht="15" customHeight="1">
      <c r="I564" s="141"/>
      <c r="J564" s="124"/>
      <c r="K564" s="124"/>
      <c r="L564" s="124"/>
      <c r="M564" s="124"/>
      <c r="N564" s="124"/>
    </row>
    <row r="565" spans="9:14" ht="15" customHeight="1">
      <c r="I565" s="141"/>
      <c r="J565" s="124"/>
      <c r="K565" s="124"/>
      <c r="L565" s="124"/>
      <c r="M565" s="124"/>
      <c r="N565" s="124"/>
    </row>
    <row r="566" spans="9:14" ht="15" customHeight="1">
      <c r="I566" s="141"/>
      <c r="J566" s="124"/>
      <c r="K566" s="124"/>
      <c r="L566" s="124"/>
      <c r="M566" s="124"/>
      <c r="N566" s="124"/>
    </row>
    <row r="567" spans="9:14" ht="15" customHeight="1">
      <c r="I567" s="141"/>
      <c r="J567" s="124"/>
      <c r="K567" s="124"/>
      <c r="L567" s="124"/>
      <c r="M567" s="124"/>
      <c r="N567" s="124"/>
    </row>
    <row r="568" spans="9:14" ht="15" customHeight="1">
      <c r="I568" s="141"/>
      <c r="J568" s="124"/>
      <c r="K568" s="124"/>
      <c r="L568" s="124"/>
      <c r="M568" s="124"/>
      <c r="N568" s="124"/>
    </row>
    <row r="569" spans="9:14" ht="15" customHeight="1">
      <c r="I569" s="141"/>
      <c r="J569" s="124"/>
      <c r="K569" s="124"/>
      <c r="L569" s="124"/>
      <c r="M569" s="124"/>
      <c r="N569" s="124"/>
    </row>
    <row r="570" spans="9:14" ht="15" customHeight="1">
      <c r="I570" s="141"/>
      <c r="J570" s="124"/>
      <c r="K570" s="124"/>
      <c r="L570" s="124"/>
      <c r="M570" s="124"/>
      <c r="N570" s="124"/>
    </row>
    <row r="571" spans="9:14" ht="15" customHeight="1">
      <c r="I571" s="141"/>
      <c r="J571" s="124"/>
      <c r="K571" s="124"/>
      <c r="L571" s="124"/>
      <c r="M571" s="124"/>
      <c r="N571" s="124"/>
    </row>
    <row r="572" spans="9:14" ht="15" customHeight="1">
      <c r="I572" s="141"/>
      <c r="J572" s="124"/>
      <c r="K572" s="124"/>
      <c r="L572" s="124"/>
      <c r="M572" s="124"/>
      <c r="N572" s="124"/>
    </row>
    <row r="573" spans="9:14" ht="15" customHeight="1">
      <c r="I573" s="141"/>
      <c r="J573" s="124"/>
      <c r="K573" s="124"/>
      <c r="L573" s="124"/>
      <c r="M573" s="124"/>
      <c r="N573" s="124"/>
    </row>
    <row r="574" spans="9:14" ht="15" customHeight="1">
      <c r="I574" s="141"/>
      <c r="J574" s="124"/>
      <c r="K574" s="124"/>
      <c r="L574" s="124"/>
      <c r="M574" s="124"/>
      <c r="N574" s="124"/>
    </row>
    <row r="575" spans="9:14" ht="15" customHeight="1">
      <c r="I575" s="141"/>
      <c r="J575" s="124"/>
      <c r="K575" s="124"/>
      <c r="L575" s="124"/>
      <c r="M575" s="124"/>
      <c r="N575" s="124"/>
    </row>
    <row r="576" spans="9:14" ht="15" customHeight="1">
      <c r="I576" s="141"/>
      <c r="J576" s="124"/>
      <c r="K576" s="124"/>
      <c r="L576" s="124"/>
      <c r="M576" s="124"/>
      <c r="N576" s="124"/>
    </row>
    <row r="577" spans="9:14" ht="15" customHeight="1">
      <c r="I577" s="141"/>
      <c r="J577" s="124"/>
      <c r="K577" s="124"/>
      <c r="L577" s="124"/>
      <c r="M577" s="124"/>
      <c r="N577" s="124"/>
    </row>
    <row r="578" spans="9:14" ht="15" customHeight="1">
      <c r="I578" s="141"/>
      <c r="J578" s="124"/>
      <c r="K578" s="124"/>
      <c r="L578" s="124"/>
      <c r="M578" s="124"/>
      <c r="N578" s="124"/>
    </row>
    <row r="579" spans="9:14" ht="15" customHeight="1">
      <c r="I579" s="141"/>
      <c r="J579" s="124"/>
      <c r="K579" s="124"/>
      <c r="L579" s="124"/>
      <c r="M579" s="124"/>
      <c r="N579" s="124"/>
    </row>
    <row r="580" spans="9:14" ht="15" customHeight="1">
      <c r="I580" s="141"/>
      <c r="J580" s="124"/>
      <c r="K580" s="124"/>
      <c r="L580" s="124"/>
      <c r="M580" s="124"/>
      <c r="N580" s="124"/>
    </row>
    <row r="581" spans="9:14" ht="15" customHeight="1">
      <c r="I581" s="141"/>
      <c r="J581" s="124"/>
      <c r="K581" s="124"/>
      <c r="L581" s="124"/>
      <c r="M581" s="124"/>
      <c r="N581" s="124"/>
    </row>
    <row r="582" spans="9:14" ht="15" customHeight="1">
      <c r="I582" s="141"/>
      <c r="J582" s="124"/>
      <c r="K582" s="124"/>
      <c r="L582" s="124"/>
      <c r="M582" s="124"/>
      <c r="N582" s="124"/>
    </row>
    <row r="583" spans="9:14" ht="15" customHeight="1">
      <c r="I583" s="141"/>
      <c r="J583" s="124"/>
      <c r="K583" s="124"/>
      <c r="L583" s="124"/>
      <c r="M583" s="124"/>
      <c r="N583" s="124"/>
    </row>
    <row r="584" spans="9:14" ht="15" customHeight="1">
      <c r="I584" s="141"/>
      <c r="J584" s="124"/>
      <c r="K584" s="124"/>
      <c r="L584" s="124"/>
      <c r="M584" s="124"/>
      <c r="N584" s="124"/>
    </row>
    <row r="585" spans="9:14" ht="15" customHeight="1">
      <c r="I585" s="141"/>
      <c r="J585" s="124"/>
      <c r="K585" s="124"/>
      <c r="L585" s="124"/>
      <c r="M585" s="124"/>
      <c r="N585" s="124"/>
    </row>
    <row r="586" spans="9:14" ht="15" customHeight="1">
      <c r="I586" s="141"/>
      <c r="J586" s="124"/>
      <c r="K586" s="124"/>
      <c r="L586" s="124"/>
      <c r="M586" s="124"/>
      <c r="N586" s="124"/>
    </row>
    <row r="587" spans="9:14" ht="15" customHeight="1">
      <c r="I587" s="141"/>
      <c r="J587" s="124"/>
      <c r="K587" s="124"/>
      <c r="L587" s="124"/>
      <c r="M587" s="124"/>
      <c r="N587" s="124"/>
    </row>
    <row r="588" spans="9:14" ht="15" customHeight="1">
      <c r="I588" s="141"/>
      <c r="J588" s="124"/>
      <c r="K588" s="124"/>
      <c r="L588" s="124"/>
      <c r="M588" s="124"/>
      <c r="N588" s="124"/>
    </row>
    <row r="589" spans="9:14" ht="15" customHeight="1">
      <c r="I589" s="141"/>
      <c r="J589" s="124"/>
      <c r="K589" s="124"/>
      <c r="L589" s="124"/>
      <c r="M589" s="124"/>
      <c r="N589" s="124"/>
    </row>
    <row r="590" spans="9:14" ht="15" customHeight="1">
      <c r="I590" s="141"/>
      <c r="J590" s="124"/>
      <c r="K590" s="124"/>
      <c r="L590" s="124"/>
      <c r="M590" s="124"/>
      <c r="N590" s="124"/>
    </row>
    <row r="591" spans="9:14" ht="15" customHeight="1">
      <c r="I591" s="141"/>
      <c r="J591" s="124"/>
      <c r="K591" s="124"/>
      <c r="L591" s="124"/>
      <c r="M591" s="124"/>
      <c r="N591" s="124"/>
    </row>
    <row r="592" spans="9:14" ht="15" customHeight="1">
      <c r="I592" s="141"/>
      <c r="J592" s="124"/>
      <c r="K592" s="124"/>
      <c r="L592" s="124"/>
      <c r="M592" s="124"/>
      <c r="N592" s="124"/>
    </row>
    <row r="593" spans="9:14" ht="15" customHeight="1">
      <c r="I593" s="141"/>
      <c r="J593" s="124"/>
      <c r="K593" s="124"/>
      <c r="L593" s="124"/>
      <c r="M593" s="124"/>
      <c r="N593" s="124"/>
    </row>
    <row r="594" spans="9:14" ht="15" customHeight="1">
      <c r="I594" s="141"/>
      <c r="J594" s="124"/>
      <c r="K594" s="124"/>
      <c r="L594" s="124"/>
      <c r="M594" s="124"/>
      <c r="N594" s="124"/>
    </row>
    <row r="595" spans="9:14" ht="15" customHeight="1">
      <c r="I595" s="141"/>
      <c r="J595" s="124"/>
      <c r="K595" s="124"/>
      <c r="L595" s="124"/>
      <c r="M595" s="124"/>
      <c r="N595" s="124"/>
    </row>
    <row r="596" spans="9:14" ht="15" customHeight="1">
      <c r="I596" s="141"/>
      <c r="J596" s="124"/>
      <c r="K596" s="124"/>
      <c r="L596" s="124"/>
      <c r="M596" s="124"/>
      <c r="N596" s="124"/>
    </row>
    <row r="597" spans="9:14" ht="15" customHeight="1">
      <c r="I597" s="141"/>
      <c r="J597" s="124"/>
      <c r="K597" s="124"/>
      <c r="L597" s="124"/>
      <c r="M597" s="124"/>
      <c r="N597" s="124"/>
    </row>
    <row r="598" spans="9:14" ht="15" customHeight="1">
      <c r="I598" s="141"/>
      <c r="J598" s="124"/>
      <c r="K598" s="124"/>
      <c r="L598" s="124"/>
      <c r="M598" s="124"/>
      <c r="N598" s="124"/>
    </row>
    <row r="599" spans="9:14" ht="15" customHeight="1">
      <c r="I599" s="141"/>
      <c r="J599" s="124"/>
      <c r="K599" s="124"/>
      <c r="L599" s="124"/>
      <c r="M599" s="124"/>
      <c r="N599" s="124"/>
    </row>
    <row r="600" spans="9:14" ht="15" customHeight="1">
      <c r="I600" s="141"/>
      <c r="J600" s="124"/>
      <c r="K600" s="124"/>
      <c r="L600" s="124"/>
      <c r="M600" s="124"/>
      <c r="N600" s="124"/>
    </row>
    <row r="601" spans="9:14" ht="15" customHeight="1">
      <c r="I601" s="141"/>
      <c r="J601" s="124"/>
      <c r="K601" s="124"/>
      <c r="L601" s="124"/>
      <c r="M601" s="124"/>
      <c r="N601" s="124"/>
    </row>
    <row r="602" spans="9:14" ht="15" customHeight="1">
      <c r="I602" s="141"/>
      <c r="J602" s="124"/>
      <c r="K602" s="124"/>
      <c r="L602" s="124"/>
      <c r="M602" s="124"/>
      <c r="N602" s="124"/>
    </row>
    <row r="603" spans="9:14" ht="15" customHeight="1">
      <c r="I603" s="141"/>
      <c r="J603" s="124"/>
      <c r="K603" s="124"/>
      <c r="L603" s="124"/>
      <c r="M603" s="124"/>
      <c r="N603" s="124"/>
    </row>
    <row r="604" spans="9:14" ht="15" customHeight="1">
      <c r="I604" s="141"/>
      <c r="J604" s="124"/>
      <c r="K604" s="124"/>
      <c r="L604" s="124"/>
      <c r="M604" s="124"/>
      <c r="N604" s="124"/>
    </row>
    <row r="605" spans="9:14" ht="15" customHeight="1">
      <c r="I605" s="141"/>
      <c r="J605" s="124"/>
      <c r="K605" s="124"/>
      <c r="L605" s="124"/>
      <c r="M605" s="124"/>
      <c r="N605" s="124"/>
    </row>
    <row r="606" spans="9:14" ht="15" customHeight="1">
      <c r="I606" s="141"/>
      <c r="J606" s="124"/>
      <c r="K606" s="124"/>
      <c r="L606" s="124"/>
      <c r="M606" s="124"/>
      <c r="N606" s="124"/>
    </row>
    <row r="607" spans="9:14" ht="15" customHeight="1">
      <c r="I607" s="141"/>
      <c r="J607" s="124"/>
      <c r="K607" s="124"/>
      <c r="L607" s="124"/>
      <c r="M607" s="124"/>
      <c r="N607" s="124"/>
    </row>
    <row r="608" spans="9:14" ht="15" customHeight="1">
      <c r="I608" s="141"/>
      <c r="J608" s="124"/>
      <c r="K608" s="124"/>
      <c r="L608" s="124"/>
      <c r="M608" s="124"/>
      <c r="N608" s="124"/>
    </row>
    <row r="609" spans="9:14" ht="15" customHeight="1">
      <c r="I609" s="141"/>
      <c r="J609" s="124"/>
      <c r="K609" s="124"/>
      <c r="L609" s="124"/>
      <c r="M609" s="124"/>
      <c r="N609" s="124"/>
    </row>
    <row r="610" spans="9:14" ht="15" customHeight="1">
      <c r="I610" s="141"/>
      <c r="J610" s="124"/>
      <c r="K610" s="124"/>
      <c r="L610" s="124"/>
      <c r="M610" s="124"/>
      <c r="N610" s="124"/>
    </row>
    <row r="611" spans="9:14" ht="15" customHeight="1">
      <c r="I611" s="141"/>
      <c r="J611" s="124"/>
      <c r="K611" s="124"/>
      <c r="L611" s="124"/>
      <c r="M611" s="124"/>
      <c r="N611" s="124"/>
    </row>
    <row r="612" spans="9:14" ht="15" customHeight="1">
      <c r="I612" s="141"/>
      <c r="J612" s="124"/>
      <c r="K612" s="124"/>
      <c r="L612" s="124"/>
      <c r="M612" s="124"/>
      <c r="N612" s="124"/>
    </row>
    <row r="613" spans="9:14" ht="15" customHeight="1">
      <c r="I613" s="141"/>
      <c r="J613" s="124"/>
      <c r="K613" s="124"/>
      <c r="L613" s="124"/>
      <c r="M613" s="124"/>
      <c r="N613" s="124"/>
    </row>
    <row r="614" spans="9:14" ht="15" customHeight="1">
      <c r="I614" s="141"/>
      <c r="J614" s="124"/>
      <c r="K614" s="124"/>
      <c r="L614" s="124"/>
      <c r="M614" s="124"/>
      <c r="N614" s="124"/>
    </row>
    <row r="615" spans="9:14" ht="15" customHeight="1">
      <c r="I615" s="141"/>
      <c r="J615" s="124"/>
      <c r="K615" s="124"/>
      <c r="L615" s="124"/>
      <c r="M615" s="124"/>
      <c r="N615" s="124"/>
    </row>
    <row r="616" spans="9:14" ht="15" customHeight="1">
      <c r="I616" s="141"/>
      <c r="J616" s="124"/>
      <c r="K616" s="124"/>
      <c r="L616" s="124"/>
      <c r="M616" s="124"/>
      <c r="N616" s="124"/>
    </row>
    <row r="617" spans="9:14" ht="15" customHeight="1">
      <c r="I617" s="141"/>
      <c r="J617" s="124"/>
      <c r="K617" s="124"/>
      <c r="L617" s="124"/>
      <c r="M617" s="124"/>
      <c r="N617" s="124"/>
    </row>
    <row r="618" spans="9:14" ht="15" customHeight="1">
      <c r="I618" s="141"/>
      <c r="J618" s="124"/>
      <c r="K618" s="124"/>
      <c r="L618" s="124"/>
      <c r="M618" s="124"/>
      <c r="N618" s="124"/>
    </row>
    <row r="619" spans="9:14" ht="15" customHeight="1">
      <c r="I619" s="141"/>
      <c r="J619" s="124"/>
      <c r="K619" s="124"/>
      <c r="L619" s="124"/>
      <c r="M619" s="124"/>
      <c r="N619" s="124"/>
    </row>
    <row r="620" spans="9:14" ht="15" customHeight="1">
      <c r="I620" s="141"/>
      <c r="J620" s="124"/>
      <c r="K620" s="124"/>
      <c r="L620" s="124"/>
      <c r="M620" s="124"/>
      <c r="N620" s="124"/>
    </row>
    <row r="621" spans="9:14" ht="15" customHeight="1">
      <c r="I621" s="141"/>
      <c r="J621" s="124"/>
      <c r="K621" s="124"/>
      <c r="L621" s="124"/>
      <c r="M621" s="124"/>
      <c r="N621" s="124"/>
    </row>
    <row r="622" spans="9:14" ht="15" customHeight="1">
      <c r="I622" s="141"/>
      <c r="J622" s="124"/>
      <c r="K622" s="124"/>
      <c r="L622" s="124"/>
      <c r="M622" s="124"/>
      <c r="N622" s="124"/>
    </row>
    <row r="623" spans="9:14" ht="15" customHeight="1">
      <c r="I623" s="141"/>
      <c r="J623" s="124"/>
      <c r="K623" s="124"/>
      <c r="L623" s="124"/>
      <c r="M623" s="124"/>
      <c r="N623" s="124"/>
    </row>
    <row r="624" spans="9:14" ht="15" customHeight="1">
      <c r="I624" s="141"/>
      <c r="J624" s="124"/>
      <c r="K624" s="124"/>
      <c r="L624" s="124"/>
      <c r="M624" s="124"/>
      <c r="N624" s="124"/>
    </row>
    <row r="625" spans="9:14" ht="15" customHeight="1">
      <c r="I625" s="141"/>
      <c r="J625" s="124"/>
      <c r="K625" s="124"/>
      <c r="L625" s="124"/>
      <c r="M625" s="124"/>
      <c r="N625" s="124"/>
    </row>
    <row r="626" spans="9:14" ht="15" customHeight="1">
      <c r="I626" s="141"/>
      <c r="J626" s="124"/>
      <c r="K626" s="124"/>
      <c r="L626" s="124"/>
      <c r="M626" s="124"/>
      <c r="N626" s="124"/>
    </row>
    <row r="627" spans="9:14" ht="15" customHeight="1">
      <c r="I627" s="141"/>
      <c r="J627" s="124"/>
      <c r="K627" s="124"/>
      <c r="L627" s="124"/>
      <c r="M627" s="124"/>
      <c r="N627" s="124"/>
    </row>
    <row r="628" spans="9:14" ht="15" customHeight="1">
      <c r="I628" s="141"/>
      <c r="J628" s="124"/>
      <c r="K628" s="124"/>
      <c r="L628" s="124"/>
      <c r="M628" s="124"/>
      <c r="N628" s="124"/>
    </row>
    <row r="629" spans="9:14" ht="15" customHeight="1">
      <c r="I629" s="141"/>
      <c r="J629" s="124"/>
      <c r="K629" s="124"/>
      <c r="L629" s="124"/>
      <c r="M629" s="124"/>
      <c r="N629" s="124"/>
    </row>
  </sheetData>
  <mergeCells count="201">
    <mergeCell ref="A39:A40"/>
    <mergeCell ref="A18:A19"/>
    <mergeCell ref="B95:I96"/>
    <mergeCell ref="A20:A21"/>
    <mergeCell ref="A22:A23"/>
    <mergeCell ref="A24:A25"/>
    <mergeCell ref="A26:A28"/>
    <mergeCell ref="A68:A69"/>
    <mergeCell ref="A32:A34"/>
    <mergeCell ref="A58:A59"/>
    <mergeCell ref="A29:A31"/>
    <mergeCell ref="A41:A42"/>
    <mergeCell ref="A35:A36"/>
    <mergeCell ref="A37:A38"/>
    <mergeCell ref="A1:A2"/>
    <mergeCell ref="A3:A5"/>
    <mergeCell ref="A6:A8"/>
    <mergeCell ref="A9:A11"/>
    <mergeCell ref="A12:A13"/>
    <mergeCell ref="A14:A15"/>
    <mergeCell ref="A16:A17"/>
    <mergeCell ref="A43:A44"/>
    <mergeCell ref="A49:A51"/>
    <mergeCell ref="A70:A71"/>
    <mergeCell ref="A60:A61"/>
    <mergeCell ref="A62:A63"/>
    <mergeCell ref="A66:A67"/>
    <mergeCell ref="A45:A46"/>
    <mergeCell ref="A47:A48"/>
    <mergeCell ref="A52:A54"/>
    <mergeCell ref="A55:A57"/>
    <mergeCell ref="A93:A94"/>
    <mergeCell ref="A83:A84"/>
    <mergeCell ref="A91:A92"/>
    <mergeCell ref="A89:A90"/>
    <mergeCell ref="A87:A88"/>
    <mergeCell ref="A64:A65"/>
    <mergeCell ref="A131:A132"/>
    <mergeCell ref="A133:A134"/>
    <mergeCell ref="A143:A145"/>
    <mergeCell ref="A97:A99"/>
    <mergeCell ref="A100:A102"/>
    <mergeCell ref="A72:A74"/>
    <mergeCell ref="A85:A86"/>
    <mergeCell ref="A75:A77"/>
    <mergeCell ref="A78:A80"/>
    <mergeCell ref="A81:A82"/>
    <mergeCell ref="A116:A117"/>
    <mergeCell ref="A118:A119"/>
    <mergeCell ref="A120:A122"/>
    <mergeCell ref="A123:A125"/>
    <mergeCell ref="A126:A128"/>
    <mergeCell ref="A129:A130"/>
    <mergeCell ref="A169:A171"/>
    <mergeCell ref="A146:A148"/>
    <mergeCell ref="A149:A151"/>
    <mergeCell ref="A135:A136"/>
    <mergeCell ref="A137:A138"/>
    <mergeCell ref="A139:A140"/>
    <mergeCell ref="A141:A142"/>
    <mergeCell ref="A152:A153"/>
    <mergeCell ref="A162:A163"/>
    <mergeCell ref="A103:A105"/>
    <mergeCell ref="A183:A184"/>
    <mergeCell ref="A114:A115"/>
    <mergeCell ref="A106:A107"/>
    <mergeCell ref="A108:A109"/>
    <mergeCell ref="A110:A111"/>
    <mergeCell ref="A112:A113"/>
    <mergeCell ref="A164:A165"/>
    <mergeCell ref="A166:A168"/>
    <mergeCell ref="A187:A188"/>
    <mergeCell ref="A189:A191"/>
    <mergeCell ref="A154:A155"/>
    <mergeCell ref="A156:A157"/>
    <mergeCell ref="A158:A159"/>
    <mergeCell ref="A160:A161"/>
    <mergeCell ref="A172:A174"/>
    <mergeCell ref="A175:A176"/>
    <mergeCell ref="A177:A178"/>
    <mergeCell ref="A179:A180"/>
    <mergeCell ref="A208:A209"/>
    <mergeCell ref="A192:A194"/>
    <mergeCell ref="A195:A197"/>
    <mergeCell ref="A198:A199"/>
    <mergeCell ref="A200:A201"/>
    <mergeCell ref="A181:A182"/>
    <mergeCell ref="A202:A203"/>
    <mergeCell ref="A204:A205"/>
    <mergeCell ref="A206:A207"/>
    <mergeCell ref="A185:A186"/>
    <mergeCell ref="A223:A224"/>
    <mergeCell ref="A225:A226"/>
    <mergeCell ref="A241:A243"/>
    <mergeCell ref="A244:A245"/>
    <mergeCell ref="A246:A247"/>
    <mergeCell ref="A229:A230"/>
    <mergeCell ref="A231:A232"/>
    <mergeCell ref="A233:A234"/>
    <mergeCell ref="A235:A237"/>
    <mergeCell ref="A238:A240"/>
    <mergeCell ref="A248:A249"/>
    <mergeCell ref="A250:A251"/>
    <mergeCell ref="A252:A253"/>
    <mergeCell ref="A254:A255"/>
    <mergeCell ref="A210:A211"/>
    <mergeCell ref="A212:A214"/>
    <mergeCell ref="A215:A217"/>
    <mergeCell ref="A227:A228"/>
    <mergeCell ref="A218:A220"/>
    <mergeCell ref="A221:A222"/>
    <mergeCell ref="A258:A260"/>
    <mergeCell ref="A261:A263"/>
    <mergeCell ref="A264:A266"/>
    <mergeCell ref="A277:A278"/>
    <mergeCell ref="A279:A280"/>
    <mergeCell ref="A304:A305"/>
    <mergeCell ref="A286:A288"/>
    <mergeCell ref="A289:A291"/>
    <mergeCell ref="A271:A272"/>
    <mergeCell ref="A273:A274"/>
    <mergeCell ref="A275:A276"/>
    <mergeCell ref="A296:A297"/>
    <mergeCell ref="A292:A293"/>
    <mergeCell ref="A308:A310"/>
    <mergeCell ref="A348:A349"/>
    <mergeCell ref="A336:A338"/>
    <mergeCell ref="A339:A341"/>
    <mergeCell ref="A344:A345"/>
    <mergeCell ref="A346:A347"/>
    <mergeCell ref="A256:A257"/>
    <mergeCell ref="A331:A332"/>
    <mergeCell ref="A333:A335"/>
    <mergeCell ref="A342:A343"/>
    <mergeCell ref="A269:A270"/>
    <mergeCell ref="A321:A322"/>
    <mergeCell ref="A323:A324"/>
    <mergeCell ref="A294:A295"/>
    <mergeCell ref="A281:A282"/>
    <mergeCell ref="A283:A285"/>
    <mergeCell ref="A298:A299"/>
    <mergeCell ref="A311:A313"/>
    <mergeCell ref="A373:A374"/>
    <mergeCell ref="A364:A366"/>
    <mergeCell ref="A300:A301"/>
    <mergeCell ref="A329:A330"/>
    <mergeCell ref="A314:A316"/>
    <mergeCell ref="A302:A303"/>
    <mergeCell ref="A317:A318"/>
    <mergeCell ref="A325:A326"/>
    <mergeCell ref="A327:A328"/>
    <mergeCell ref="A319:A320"/>
    <mergeCell ref="A394:A395"/>
    <mergeCell ref="A396:A397"/>
    <mergeCell ref="A306:A307"/>
    <mergeCell ref="A369:A370"/>
    <mergeCell ref="A398:A399"/>
    <mergeCell ref="A400:A401"/>
    <mergeCell ref="A350:A351"/>
    <mergeCell ref="A352:A353"/>
    <mergeCell ref="A354:A355"/>
    <mergeCell ref="A371:A372"/>
    <mergeCell ref="A381:A382"/>
    <mergeCell ref="A375:A376"/>
    <mergeCell ref="A383:A385"/>
    <mergeCell ref="A377:A378"/>
    <mergeCell ref="A386:A388"/>
    <mergeCell ref="A389:A391"/>
    <mergeCell ref="A392:A393"/>
    <mergeCell ref="A404:A405"/>
    <mergeCell ref="A422:A423"/>
    <mergeCell ref="A411:A413"/>
    <mergeCell ref="A367:A368"/>
    <mergeCell ref="A356:A357"/>
    <mergeCell ref="A358:A360"/>
    <mergeCell ref="A361:A363"/>
    <mergeCell ref="A402:A403"/>
    <mergeCell ref="A379:A380"/>
    <mergeCell ref="A406:A407"/>
    <mergeCell ref="A408:A410"/>
    <mergeCell ref="A458:A459"/>
    <mergeCell ref="A416:A417"/>
    <mergeCell ref="A414:A415"/>
    <mergeCell ref="A420:A421"/>
    <mergeCell ref="A440:A441"/>
    <mergeCell ref="A442:A443"/>
    <mergeCell ref="A444:A446"/>
    <mergeCell ref="A460:A461"/>
    <mergeCell ref="A447:A449"/>
    <mergeCell ref="A450:A451"/>
    <mergeCell ref="A452:A453"/>
    <mergeCell ref="A454:A455"/>
    <mergeCell ref="A456:A457"/>
    <mergeCell ref="A424:A425"/>
    <mergeCell ref="A418:A419"/>
    <mergeCell ref="A438:A439"/>
    <mergeCell ref="A429:A431"/>
    <mergeCell ref="A434:A435"/>
    <mergeCell ref="A436:A437"/>
    <mergeCell ref="A432:A433"/>
    <mergeCell ref="A426:A428"/>
  </mergeCells>
  <phoneticPr fontId="145" type="noConversion"/>
  <printOptions gridLines="1"/>
  <pageMargins left="0.24" right="0.28999999999999998" top="1.47" bottom="0.75" header="0.37" footer="0.3"/>
  <pageSetup scale="90" fitToHeight="5" orientation="portrait" r:id="rId1"/>
  <headerFooter>
    <oddHeader>&amp;L
&amp;8Hotline:  414-226-8577
Key: 
D = Dryland
AM = Morning Practice
PM = Afternoon/Evening Practice&amp;10
&amp;C&amp;"Arial,Bold"&amp;12Long Course 2014 Practice Schedule&amp;R
&amp;8G = Greenfield HS
W = Whitnall HS
M = Muskego HS
H = Nathan Hale
WP = Wilson Park</oddHeader>
  </headerFooter>
  <rowBreaks count="10" manualBreakCount="10">
    <brk id="46" max="16383" man="1"/>
    <brk id="92" max="16383" man="1"/>
    <brk id="140" max="16383" man="1"/>
    <brk id="186" max="16383" man="1"/>
    <brk id="232" max="16383" man="1"/>
    <brk id="280" max="16383" man="1"/>
    <brk id="330" max="16383" man="1"/>
    <brk id="380" max="16383" man="1"/>
    <brk id="423" max="16383" man="1"/>
    <brk id="46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344"/>
  <sheetViews>
    <sheetView workbookViewId="0"/>
  </sheetViews>
  <sheetFormatPr defaultColWidth="9.85546875" defaultRowHeight="15" customHeight="1"/>
  <cols>
    <col min="1" max="1" width="11" style="48" customWidth="1"/>
    <col min="2" max="2" width="3.85546875" style="52" customWidth="1"/>
    <col min="3" max="3" width="13.28515625" style="13" customWidth="1"/>
    <col min="4" max="5" width="14.42578125" style="37" customWidth="1"/>
    <col min="6" max="6" width="15.5703125" style="37" customWidth="1"/>
    <col min="7" max="7" width="15.28515625" style="37" customWidth="1"/>
    <col min="8" max="8" width="15.140625" style="63" customWidth="1"/>
    <col min="9" max="9" width="14.140625" style="63" customWidth="1"/>
  </cols>
  <sheetData>
    <row r="1" spans="1:18" ht="15.75" customHeight="1">
      <c r="A1" s="213" t="s">
        <v>109</v>
      </c>
      <c r="B1" s="57"/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32"/>
      <c r="K1" s="53"/>
      <c r="L1" s="53"/>
      <c r="M1" s="53"/>
      <c r="N1" s="53"/>
      <c r="O1" s="53"/>
      <c r="P1" s="53"/>
      <c r="Q1" s="53"/>
      <c r="R1" s="53"/>
    </row>
    <row r="2" spans="1:18" ht="15.75" customHeight="1">
      <c r="A2" s="214"/>
      <c r="B2" s="65"/>
      <c r="C2" s="30">
        <v>41434</v>
      </c>
      <c r="D2" s="8">
        <f t="shared" ref="D2:I2" si="0">C2+1</f>
        <v>41435</v>
      </c>
      <c r="E2" s="8">
        <f t="shared" si="0"/>
        <v>41436</v>
      </c>
      <c r="F2" s="8">
        <f t="shared" si="0"/>
        <v>41437</v>
      </c>
      <c r="G2" s="8">
        <f t="shared" si="0"/>
        <v>41438</v>
      </c>
      <c r="H2" s="8">
        <f t="shared" si="0"/>
        <v>41439</v>
      </c>
      <c r="I2" s="35">
        <f t="shared" si="0"/>
        <v>41440</v>
      </c>
      <c r="J2" s="53"/>
      <c r="K2" s="53"/>
      <c r="L2" s="53"/>
      <c r="M2" s="53"/>
      <c r="N2" s="53"/>
      <c r="O2" s="53"/>
      <c r="P2" s="53"/>
      <c r="Q2" s="53"/>
      <c r="R2" s="53"/>
    </row>
    <row r="3" spans="1:18" ht="15.75" customHeight="1">
      <c r="A3" s="215" t="s">
        <v>8</v>
      </c>
      <c r="B3" s="42" t="s">
        <v>9</v>
      </c>
      <c r="C3" s="40" t="s">
        <v>107</v>
      </c>
      <c r="D3" s="49" t="s">
        <v>117</v>
      </c>
      <c r="E3" s="49" t="s">
        <v>117</v>
      </c>
      <c r="F3" s="49" t="s">
        <v>117</v>
      </c>
      <c r="G3" s="49" t="s">
        <v>117</v>
      </c>
      <c r="H3" s="49" t="s">
        <v>117</v>
      </c>
      <c r="I3" s="49" t="s">
        <v>10</v>
      </c>
      <c r="J3" s="4"/>
      <c r="K3" s="53"/>
      <c r="L3" s="53"/>
      <c r="M3" s="53"/>
      <c r="N3" s="53"/>
      <c r="O3" s="53"/>
      <c r="P3" s="53"/>
      <c r="Q3" s="53"/>
      <c r="R3" s="53"/>
    </row>
    <row r="4" spans="1:18">
      <c r="A4" s="217"/>
      <c r="B4" s="42" t="s">
        <v>11</v>
      </c>
      <c r="C4" s="34" t="s">
        <v>118</v>
      </c>
      <c r="D4" s="49" t="s">
        <v>65</v>
      </c>
      <c r="E4" s="49" t="s">
        <v>65</v>
      </c>
      <c r="F4" s="49" t="s">
        <v>65</v>
      </c>
      <c r="G4" s="49" t="s">
        <v>65</v>
      </c>
      <c r="H4" s="49" t="s">
        <v>65</v>
      </c>
      <c r="I4" s="49" t="s">
        <v>65</v>
      </c>
      <c r="J4" s="4"/>
      <c r="K4" s="53"/>
      <c r="L4" s="53"/>
      <c r="M4" s="53"/>
      <c r="N4" s="53"/>
      <c r="O4" s="53"/>
      <c r="P4" s="53"/>
      <c r="Q4" s="53"/>
      <c r="R4" s="53"/>
    </row>
    <row r="5" spans="1:18" ht="15.75" customHeight="1">
      <c r="A5" s="216"/>
      <c r="B5" s="54" t="s">
        <v>12</v>
      </c>
      <c r="C5" s="19" t="s">
        <v>65</v>
      </c>
      <c r="D5" s="21" t="s">
        <v>119</v>
      </c>
      <c r="E5" s="21" t="s">
        <v>65</v>
      </c>
      <c r="F5" s="21" t="s">
        <v>65</v>
      </c>
      <c r="G5" s="21" t="s">
        <v>119</v>
      </c>
      <c r="H5" s="21" t="s">
        <v>65</v>
      </c>
      <c r="I5" s="21" t="s">
        <v>65</v>
      </c>
      <c r="J5" s="4">
        <f>((((4+2)+2)+4)+2)+2</f>
        <v>16</v>
      </c>
      <c r="K5" s="53">
        <f>((((2.5+2)+2.5)+2)+2.5)+0.75</f>
        <v>12.25</v>
      </c>
      <c r="L5" s="53">
        <f>+J5-K5</f>
        <v>3.75</v>
      </c>
      <c r="M5" s="53"/>
      <c r="N5" s="53"/>
      <c r="O5" s="53"/>
      <c r="P5" s="53"/>
      <c r="Q5" s="53"/>
      <c r="R5" s="53"/>
    </row>
    <row r="6" spans="1:18" ht="15.75" customHeight="1">
      <c r="A6" s="215" t="s">
        <v>120</v>
      </c>
      <c r="B6" s="25" t="s">
        <v>9</v>
      </c>
      <c r="C6" s="40" t="s">
        <v>107</v>
      </c>
      <c r="D6" s="31" t="s">
        <v>117</v>
      </c>
      <c r="E6" s="31" t="s">
        <v>117</v>
      </c>
      <c r="F6" s="31" t="s">
        <v>117</v>
      </c>
      <c r="G6" s="31" t="s">
        <v>117</v>
      </c>
      <c r="H6" s="31" t="s">
        <v>117</v>
      </c>
      <c r="I6" s="31" t="s">
        <v>10</v>
      </c>
      <c r="J6" s="4"/>
      <c r="K6" s="53"/>
      <c r="L6" s="53"/>
      <c r="M6" s="53"/>
      <c r="N6" s="53"/>
      <c r="O6" s="53"/>
      <c r="P6" s="53"/>
      <c r="Q6" s="53"/>
      <c r="R6" s="53"/>
    </row>
    <row r="7" spans="1:18">
      <c r="A7" s="217"/>
      <c r="B7" s="42" t="s">
        <v>11</v>
      </c>
      <c r="C7" s="34" t="s">
        <v>118</v>
      </c>
      <c r="D7" s="49" t="s">
        <v>65</v>
      </c>
      <c r="E7" s="49" t="s">
        <v>65</v>
      </c>
      <c r="F7" s="49" t="s">
        <v>65</v>
      </c>
      <c r="G7" s="49" t="s">
        <v>65</v>
      </c>
      <c r="H7" s="49" t="s">
        <v>65</v>
      </c>
      <c r="I7" s="49" t="s">
        <v>65</v>
      </c>
      <c r="J7" s="4">
        <f>((((4+2)+2)+4)+2)+2</f>
        <v>16</v>
      </c>
      <c r="K7" s="53">
        <f>(((((2+2)+2)+2)+1.5)+0.75)+0.75</f>
        <v>11</v>
      </c>
      <c r="L7" s="53">
        <f>+J7-K7</f>
        <v>5</v>
      </c>
      <c r="M7" s="53"/>
      <c r="N7" s="53"/>
      <c r="O7" s="53"/>
      <c r="P7" s="53"/>
      <c r="Q7" s="53"/>
      <c r="R7" s="53"/>
    </row>
    <row r="8" spans="1:18" ht="15.75" customHeight="1">
      <c r="A8" s="216"/>
      <c r="B8" s="54" t="s">
        <v>12</v>
      </c>
      <c r="C8" s="19" t="s">
        <v>65</v>
      </c>
      <c r="D8" s="21" t="s">
        <v>119</v>
      </c>
      <c r="E8" s="21" t="s">
        <v>65</v>
      </c>
      <c r="F8" s="21" t="s">
        <v>65</v>
      </c>
      <c r="G8" s="21" t="s">
        <v>119</v>
      </c>
      <c r="H8" s="21" t="s">
        <v>65</v>
      </c>
      <c r="I8" s="21" t="s">
        <v>65</v>
      </c>
      <c r="J8" s="4"/>
      <c r="K8" s="53"/>
      <c r="L8" s="53"/>
      <c r="M8" s="53"/>
      <c r="N8" s="53"/>
      <c r="O8" s="53"/>
      <c r="P8" s="53"/>
      <c r="Q8" s="53"/>
      <c r="R8" s="53"/>
    </row>
    <row r="9" spans="1:18" ht="15.75" customHeight="1">
      <c r="A9" s="215" t="s">
        <v>15</v>
      </c>
      <c r="B9" s="25" t="s">
        <v>9</v>
      </c>
      <c r="C9" s="40" t="s">
        <v>107</v>
      </c>
      <c r="D9" s="31" t="s">
        <v>65</v>
      </c>
      <c r="E9" s="31" t="s">
        <v>121</v>
      </c>
      <c r="F9" s="31" t="s">
        <v>65</v>
      </c>
      <c r="G9" s="31" t="s">
        <v>121</v>
      </c>
      <c r="H9" s="31" t="s">
        <v>65</v>
      </c>
      <c r="I9" s="31" t="s">
        <v>16</v>
      </c>
      <c r="J9" s="4"/>
      <c r="K9" s="53"/>
      <c r="L9" s="53"/>
      <c r="M9" s="53"/>
      <c r="N9" s="53"/>
      <c r="O9" s="53"/>
      <c r="P9" s="53"/>
      <c r="Q9" s="53"/>
      <c r="R9" s="53"/>
    </row>
    <row r="10" spans="1:18">
      <c r="A10" s="217"/>
      <c r="B10" s="42" t="s">
        <v>11</v>
      </c>
      <c r="C10" s="34" t="s">
        <v>118</v>
      </c>
      <c r="D10" s="49" t="s">
        <v>65</v>
      </c>
      <c r="E10" s="49" t="s">
        <v>65</v>
      </c>
      <c r="F10" s="49" t="s">
        <v>65</v>
      </c>
      <c r="G10" s="49" t="s">
        <v>65</v>
      </c>
      <c r="H10" s="49" t="s">
        <v>65</v>
      </c>
      <c r="I10" s="49" t="s">
        <v>65</v>
      </c>
      <c r="J10" s="4"/>
      <c r="K10" s="53"/>
      <c r="L10" s="53"/>
      <c r="M10" s="53"/>
      <c r="N10" s="53"/>
      <c r="O10" s="53"/>
      <c r="P10" s="53"/>
      <c r="Q10" s="53"/>
      <c r="R10" s="53"/>
    </row>
    <row r="11" spans="1:18" ht="15.75" customHeight="1">
      <c r="A11" s="216"/>
      <c r="B11" s="54" t="s">
        <v>12</v>
      </c>
      <c r="C11" s="19" t="s">
        <v>65</v>
      </c>
      <c r="D11" s="21" t="s">
        <v>122</v>
      </c>
      <c r="E11" s="21" t="s">
        <v>65</v>
      </c>
      <c r="F11" s="21" t="s">
        <v>122</v>
      </c>
      <c r="G11" s="21" t="s">
        <v>65</v>
      </c>
      <c r="H11" s="21" t="s">
        <v>14</v>
      </c>
      <c r="I11" s="21" t="s">
        <v>65</v>
      </c>
      <c r="J11" s="4">
        <f>((((1.5+2)+1.5)+2)+1.5)+1.5</f>
        <v>10</v>
      </c>
      <c r="K11" s="53">
        <f>(((((2+0.75)+0.75)+2)+2)+2)+1.5</f>
        <v>11</v>
      </c>
      <c r="L11" s="53">
        <f>+J11-K11</f>
        <v>-1</v>
      </c>
      <c r="M11" s="53"/>
      <c r="N11" s="53"/>
      <c r="O11" s="53"/>
      <c r="P11" s="53"/>
      <c r="Q11" s="53"/>
      <c r="R11" s="53"/>
    </row>
    <row r="12" spans="1:18" ht="15.75" customHeight="1">
      <c r="A12" s="215" t="s">
        <v>18</v>
      </c>
      <c r="B12" s="25" t="s">
        <v>9</v>
      </c>
      <c r="C12" s="40" t="s">
        <v>107</v>
      </c>
      <c r="D12" s="31" t="s">
        <v>65</v>
      </c>
      <c r="E12" s="31" t="s">
        <v>121</v>
      </c>
      <c r="F12" s="31" t="s">
        <v>65</v>
      </c>
      <c r="G12" s="31" t="s">
        <v>121</v>
      </c>
      <c r="H12" s="31" t="s">
        <v>65</v>
      </c>
      <c r="I12" s="31" t="s">
        <v>16</v>
      </c>
      <c r="J12" s="4"/>
      <c r="K12" s="53"/>
      <c r="L12" s="53"/>
      <c r="M12" s="53"/>
      <c r="N12" s="53"/>
      <c r="O12" s="53"/>
      <c r="P12" s="53"/>
      <c r="Q12" s="53"/>
      <c r="R12" s="53"/>
    </row>
    <row r="13" spans="1:18" ht="15.75" customHeight="1">
      <c r="A13" s="216"/>
      <c r="B13" s="54" t="s">
        <v>12</v>
      </c>
      <c r="C13" s="19" t="s">
        <v>118</v>
      </c>
      <c r="D13" s="21" t="s">
        <v>122</v>
      </c>
      <c r="E13" s="21" t="s">
        <v>65</v>
      </c>
      <c r="F13" s="21" t="s">
        <v>122</v>
      </c>
      <c r="G13" s="21" t="s">
        <v>65</v>
      </c>
      <c r="H13" s="21" t="s">
        <v>14</v>
      </c>
      <c r="I13" s="21" t="s">
        <v>65</v>
      </c>
      <c r="J13" s="4">
        <f>((((1.5+2)+1.5)+2)+1.5)+1.5</f>
        <v>10</v>
      </c>
      <c r="K13" s="53">
        <f>(2+2)+2</f>
        <v>6</v>
      </c>
      <c r="L13" s="53">
        <f>+J13-K13</f>
        <v>4</v>
      </c>
      <c r="M13" s="53"/>
      <c r="N13" s="53"/>
      <c r="O13" s="53"/>
      <c r="P13" s="53"/>
      <c r="Q13" s="53"/>
      <c r="R13" s="53"/>
    </row>
    <row r="14" spans="1:18" ht="15.75" customHeight="1">
      <c r="A14" s="215" t="s">
        <v>123</v>
      </c>
      <c r="B14" s="25"/>
      <c r="C14" s="40" t="s">
        <v>65</v>
      </c>
      <c r="D14" s="31" t="s">
        <v>65</v>
      </c>
      <c r="E14" s="31" t="s">
        <v>65</v>
      </c>
      <c r="F14" s="31" t="s">
        <v>65</v>
      </c>
      <c r="G14" s="31" t="s">
        <v>65</v>
      </c>
      <c r="H14" s="31" t="s">
        <v>65</v>
      </c>
      <c r="I14" s="31" t="s">
        <v>65</v>
      </c>
      <c r="J14" s="4"/>
      <c r="K14" s="53"/>
      <c r="L14" s="53"/>
      <c r="M14" s="53"/>
      <c r="N14" s="53"/>
      <c r="O14" s="53"/>
      <c r="P14" s="53"/>
      <c r="Q14" s="53"/>
      <c r="R14" s="53"/>
    </row>
    <row r="15" spans="1:18" ht="15.75" customHeight="1">
      <c r="A15" s="216"/>
      <c r="B15" s="54"/>
      <c r="C15" s="19" t="s">
        <v>65</v>
      </c>
      <c r="D15" s="21" t="s">
        <v>122</v>
      </c>
      <c r="E15" s="21" t="s">
        <v>65</v>
      </c>
      <c r="F15" s="21" t="s">
        <v>122</v>
      </c>
      <c r="G15" s="21" t="s">
        <v>65</v>
      </c>
      <c r="H15" s="21" t="s">
        <v>14</v>
      </c>
      <c r="I15" s="21" t="s">
        <v>65</v>
      </c>
      <c r="J15" s="4"/>
      <c r="K15" s="53"/>
      <c r="L15" s="53"/>
      <c r="M15" s="53"/>
      <c r="N15" s="53"/>
      <c r="O15" s="53"/>
      <c r="P15" s="53"/>
      <c r="Q15" s="53"/>
      <c r="R15" s="53"/>
    </row>
    <row r="16" spans="1:18" ht="15.75" customHeight="1">
      <c r="A16" s="226" t="s">
        <v>19</v>
      </c>
      <c r="B16" s="25" t="s">
        <v>9</v>
      </c>
      <c r="C16" s="40" t="s">
        <v>107</v>
      </c>
      <c r="D16" s="31" t="s">
        <v>124</v>
      </c>
      <c r="E16" s="31" t="s">
        <v>125</v>
      </c>
      <c r="F16" s="31" t="s">
        <v>124</v>
      </c>
      <c r="G16" s="31" t="s">
        <v>125</v>
      </c>
      <c r="H16" s="31" t="s">
        <v>124</v>
      </c>
      <c r="I16" s="31" t="s">
        <v>65</v>
      </c>
      <c r="J16" s="4"/>
      <c r="K16" s="53"/>
      <c r="L16" s="53"/>
      <c r="M16" s="53"/>
      <c r="N16" s="53"/>
      <c r="O16" s="53"/>
      <c r="P16" s="53"/>
      <c r="Q16" s="53"/>
      <c r="R16" s="53"/>
    </row>
    <row r="17" spans="1:18" ht="15.75" customHeight="1">
      <c r="A17" s="227"/>
      <c r="B17" s="54" t="s">
        <v>12</v>
      </c>
      <c r="C17" s="19" t="s">
        <v>118</v>
      </c>
      <c r="D17" s="21" t="s">
        <v>65</v>
      </c>
      <c r="E17" s="21" t="s">
        <v>65</v>
      </c>
      <c r="F17" s="21" t="s">
        <v>65</v>
      </c>
      <c r="G17" s="21" t="s">
        <v>65</v>
      </c>
      <c r="H17" s="21" t="s">
        <v>65</v>
      </c>
      <c r="I17" s="21" t="s">
        <v>65</v>
      </c>
      <c r="J17" s="4">
        <f>(((1.5+2)+1.5)+2)+1.5</f>
        <v>8.5</v>
      </c>
      <c r="K17" s="53">
        <f>(((2+1.75)+1.75)+1.75)+1.75</f>
        <v>9</v>
      </c>
      <c r="L17" s="53">
        <f>+J17-K17</f>
        <v>-0.5</v>
      </c>
      <c r="M17" s="53"/>
      <c r="N17" s="53"/>
      <c r="O17" s="53"/>
      <c r="P17" s="53"/>
      <c r="Q17" s="53"/>
      <c r="R17" s="53"/>
    </row>
    <row r="18" spans="1:18" ht="15.75" customHeight="1">
      <c r="A18" s="215" t="s">
        <v>23</v>
      </c>
      <c r="B18" s="25" t="s">
        <v>9</v>
      </c>
      <c r="C18" s="40" t="s">
        <v>65</v>
      </c>
      <c r="D18" s="31" t="s">
        <v>126</v>
      </c>
      <c r="E18" s="31" t="s">
        <v>127</v>
      </c>
      <c r="F18" s="31" t="s">
        <v>126</v>
      </c>
      <c r="G18" s="31" t="s">
        <v>127</v>
      </c>
      <c r="H18" s="31" t="s">
        <v>126</v>
      </c>
      <c r="I18" s="31" t="s">
        <v>65</v>
      </c>
      <c r="J18" s="4"/>
      <c r="K18" s="53"/>
      <c r="L18" s="53"/>
      <c r="M18" s="53"/>
      <c r="N18" s="53"/>
      <c r="O18" s="53"/>
      <c r="P18" s="53"/>
      <c r="Q18" s="53"/>
      <c r="R18" s="53"/>
    </row>
    <row r="19" spans="1:18" ht="15.75" customHeight="1">
      <c r="A19" s="216"/>
      <c r="B19" s="54" t="s">
        <v>12</v>
      </c>
      <c r="C19" s="19" t="s">
        <v>65</v>
      </c>
      <c r="D19" s="21" t="s">
        <v>65</v>
      </c>
      <c r="E19" s="21" t="s">
        <v>65</v>
      </c>
      <c r="F19" s="21" t="s">
        <v>65</v>
      </c>
      <c r="G19" s="21" t="s">
        <v>65</v>
      </c>
      <c r="H19" s="21" t="s">
        <v>65</v>
      </c>
      <c r="I19" s="21" t="s">
        <v>65</v>
      </c>
      <c r="J19" s="4">
        <f>(((1.5+1.5)+1.5)+1.5)+1.5</f>
        <v>7.5</v>
      </c>
      <c r="K19" s="53">
        <f>((1.5+1.5)+1.5)+1.5</f>
        <v>6</v>
      </c>
      <c r="L19" s="53">
        <f>+J19-K19</f>
        <v>1.5</v>
      </c>
      <c r="M19" s="53"/>
      <c r="N19" s="53"/>
      <c r="O19" s="53"/>
      <c r="P19" s="53"/>
      <c r="Q19" s="53"/>
      <c r="R19" s="53"/>
    </row>
    <row r="20" spans="1:18" ht="23.25" customHeight="1">
      <c r="A20" s="215" t="s">
        <v>25</v>
      </c>
      <c r="B20" s="25" t="s">
        <v>9</v>
      </c>
      <c r="C20" s="40" t="s">
        <v>65</v>
      </c>
      <c r="D20" s="31" t="s">
        <v>128</v>
      </c>
      <c r="E20" s="31" t="s">
        <v>65</v>
      </c>
      <c r="F20" s="31" t="s">
        <v>65</v>
      </c>
      <c r="G20" s="31" t="s">
        <v>65</v>
      </c>
      <c r="H20" s="31" t="s">
        <v>65</v>
      </c>
      <c r="I20" s="31" t="s">
        <v>129</v>
      </c>
      <c r="J20" s="4"/>
      <c r="K20" s="53"/>
      <c r="L20" s="53"/>
      <c r="M20" s="53"/>
      <c r="N20" s="53"/>
      <c r="O20" s="53"/>
      <c r="P20" s="53"/>
      <c r="Q20" s="53"/>
      <c r="R20" s="53"/>
    </row>
    <row r="21" spans="1:18" ht="15.75" customHeight="1">
      <c r="A21" s="216"/>
      <c r="B21" s="54" t="s">
        <v>12</v>
      </c>
      <c r="C21" s="19" t="s">
        <v>65</v>
      </c>
      <c r="D21" s="21" t="s">
        <v>65</v>
      </c>
      <c r="E21" s="21" t="s">
        <v>130</v>
      </c>
      <c r="F21" s="21" t="s">
        <v>131</v>
      </c>
      <c r="G21" s="21" t="s">
        <v>131</v>
      </c>
      <c r="H21" s="21" t="s">
        <v>65</v>
      </c>
      <c r="I21" s="21" t="s">
        <v>132</v>
      </c>
      <c r="J21" s="4">
        <f>((1.5+1)+1)+1</f>
        <v>4.5</v>
      </c>
      <c r="K21" s="53">
        <f>(1.25+1.25)+1</f>
        <v>3.5</v>
      </c>
      <c r="L21" s="53">
        <f>+J21-K21</f>
        <v>1</v>
      </c>
      <c r="M21" s="53"/>
      <c r="N21" s="53"/>
      <c r="O21" s="53"/>
      <c r="P21" s="53"/>
      <c r="Q21" s="53"/>
      <c r="R21" s="53"/>
    </row>
    <row r="22" spans="1:18" ht="23.25" customHeight="1">
      <c r="A22" s="215" t="s">
        <v>27</v>
      </c>
      <c r="B22" s="25" t="s">
        <v>9</v>
      </c>
      <c r="C22" s="40" t="s">
        <v>65</v>
      </c>
      <c r="D22" s="31" t="s">
        <v>65</v>
      </c>
      <c r="E22" s="31" t="s">
        <v>65</v>
      </c>
      <c r="F22" s="31" t="s">
        <v>65</v>
      </c>
      <c r="G22" s="31" t="s">
        <v>65</v>
      </c>
      <c r="H22" s="31" t="s">
        <v>65</v>
      </c>
      <c r="I22" s="31" t="s">
        <v>129</v>
      </c>
      <c r="J22" s="4"/>
      <c r="K22" s="53"/>
      <c r="L22" s="53"/>
      <c r="M22" s="53"/>
      <c r="N22" s="53"/>
      <c r="O22" s="53"/>
      <c r="P22" s="53"/>
      <c r="Q22" s="53"/>
      <c r="R22" s="53"/>
    </row>
    <row r="23" spans="1:18" ht="15.75" customHeight="1">
      <c r="A23" s="216"/>
      <c r="B23" s="54" t="s">
        <v>12</v>
      </c>
      <c r="C23" s="19"/>
      <c r="D23" s="21" t="s">
        <v>65</v>
      </c>
      <c r="E23" s="21" t="s">
        <v>133</v>
      </c>
      <c r="F23" s="21" t="s">
        <v>65</v>
      </c>
      <c r="G23" s="21" t="s">
        <v>35</v>
      </c>
      <c r="H23" s="21" t="s">
        <v>131</v>
      </c>
      <c r="I23" s="21" t="s">
        <v>132</v>
      </c>
      <c r="J23" s="4">
        <f>(1+1)+1</f>
        <v>3</v>
      </c>
      <c r="K23" s="53">
        <v>3</v>
      </c>
      <c r="L23" s="53">
        <f>+J23-K23</f>
        <v>0</v>
      </c>
      <c r="M23" s="53"/>
      <c r="N23" s="53"/>
      <c r="O23" s="53"/>
      <c r="P23" s="53"/>
      <c r="Q23" s="53"/>
      <c r="R23" s="53"/>
    </row>
    <row r="24" spans="1:18" ht="23.25" customHeight="1">
      <c r="A24" s="215" t="s">
        <v>28</v>
      </c>
      <c r="B24" s="25" t="s">
        <v>9</v>
      </c>
      <c r="C24" s="40" t="s">
        <v>65</v>
      </c>
      <c r="D24" s="31" t="s">
        <v>134</v>
      </c>
      <c r="E24" s="31" t="s">
        <v>65</v>
      </c>
      <c r="F24" s="31" t="s">
        <v>65</v>
      </c>
      <c r="G24" s="31" t="s">
        <v>65</v>
      </c>
      <c r="H24" s="18" t="s">
        <v>65</v>
      </c>
      <c r="I24" s="31" t="s">
        <v>129</v>
      </c>
      <c r="J24" s="4"/>
      <c r="K24" s="53"/>
      <c r="L24" s="53"/>
      <c r="M24" s="53"/>
      <c r="N24" s="53"/>
      <c r="O24" s="53"/>
      <c r="P24" s="53"/>
      <c r="Q24" s="53"/>
      <c r="R24" s="53"/>
    </row>
    <row r="25" spans="1:18" ht="15.75" customHeight="1">
      <c r="A25" s="216"/>
      <c r="B25" s="54" t="s">
        <v>12</v>
      </c>
      <c r="C25" s="19" t="s">
        <v>65</v>
      </c>
      <c r="D25" s="21" t="s">
        <v>65</v>
      </c>
      <c r="E25" s="21" t="s">
        <v>135</v>
      </c>
      <c r="F25" s="21" t="s">
        <v>33</v>
      </c>
      <c r="G25" s="21" t="s">
        <v>65</v>
      </c>
      <c r="H25" s="21" t="s">
        <v>33</v>
      </c>
      <c r="I25" s="21" t="s">
        <v>132</v>
      </c>
      <c r="J25" s="4">
        <f>((1+1)+1)+1</f>
        <v>4</v>
      </c>
      <c r="K25" s="53">
        <f>(1+1)+1</f>
        <v>3</v>
      </c>
      <c r="L25" s="53">
        <f>+J25-K25</f>
        <v>1</v>
      </c>
      <c r="M25" s="53"/>
      <c r="N25" s="53"/>
      <c r="O25" s="53"/>
      <c r="P25" s="53"/>
      <c r="Q25" s="53"/>
      <c r="R25" s="53"/>
    </row>
    <row r="26" spans="1:18" ht="23.25" customHeight="1">
      <c r="A26" s="215" t="s">
        <v>31</v>
      </c>
      <c r="B26" s="25" t="s">
        <v>9</v>
      </c>
      <c r="C26" s="40" t="s">
        <v>65</v>
      </c>
      <c r="D26" s="31" t="s">
        <v>65</v>
      </c>
      <c r="E26" s="31" t="s">
        <v>65</v>
      </c>
      <c r="F26" s="31" t="s">
        <v>65</v>
      </c>
      <c r="G26" s="31" t="s">
        <v>65</v>
      </c>
      <c r="H26" s="31" t="s">
        <v>65</v>
      </c>
      <c r="I26" s="31" t="s">
        <v>129</v>
      </c>
      <c r="J26" s="4"/>
      <c r="K26" s="53"/>
      <c r="L26" s="53"/>
      <c r="M26" s="53"/>
      <c r="N26" s="53"/>
      <c r="O26" s="53"/>
      <c r="P26" s="53"/>
      <c r="Q26" s="53"/>
      <c r="R26" s="53"/>
    </row>
    <row r="27" spans="1:18" ht="15.75" customHeight="1">
      <c r="A27" s="216"/>
      <c r="B27" s="54" t="s">
        <v>12</v>
      </c>
      <c r="C27" s="19" t="s">
        <v>65</v>
      </c>
      <c r="D27" s="21" t="s">
        <v>65</v>
      </c>
      <c r="E27" s="21" t="s">
        <v>135</v>
      </c>
      <c r="F27" s="21" t="s">
        <v>33</v>
      </c>
      <c r="G27" s="21" t="s">
        <v>65</v>
      </c>
      <c r="H27" s="21" t="s">
        <v>33</v>
      </c>
      <c r="I27" s="21" t="s">
        <v>132</v>
      </c>
      <c r="J27" s="4">
        <f>(1+1)+1</f>
        <v>3</v>
      </c>
      <c r="K27" s="53">
        <f>(1+1)+1</f>
        <v>3</v>
      </c>
      <c r="L27" s="53">
        <f>+J27-K27</f>
        <v>0</v>
      </c>
      <c r="M27" s="53"/>
      <c r="N27" s="53"/>
      <c r="O27" s="53"/>
      <c r="P27" s="53"/>
      <c r="Q27" s="53"/>
      <c r="R27" s="53"/>
    </row>
    <row r="28" spans="1:18" ht="15.75" customHeight="1">
      <c r="A28" s="213" t="s">
        <v>110</v>
      </c>
      <c r="B28" s="57"/>
      <c r="C28" s="15" t="s">
        <v>1</v>
      </c>
      <c r="D28" s="15" t="s">
        <v>2</v>
      </c>
      <c r="E28" s="15" t="s">
        <v>3</v>
      </c>
      <c r="F28" s="15" t="s">
        <v>4</v>
      </c>
      <c r="G28" s="15" t="s">
        <v>5</v>
      </c>
      <c r="H28" s="15" t="s">
        <v>6</v>
      </c>
      <c r="I28" s="15" t="s">
        <v>7</v>
      </c>
      <c r="J28" s="32"/>
      <c r="K28" s="53"/>
      <c r="L28" s="53"/>
      <c r="M28" s="53"/>
      <c r="N28" s="53"/>
      <c r="O28" s="53"/>
      <c r="P28" s="53"/>
      <c r="Q28" s="53"/>
      <c r="R28" s="53"/>
    </row>
    <row r="29" spans="1:18" ht="15.75" customHeight="1">
      <c r="A29" s="214"/>
      <c r="B29" s="65"/>
      <c r="C29" s="8">
        <f>I2+1</f>
        <v>41441</v>
      </c>
      <c r="D29" s="8">
        <f t="shared" ref="D29:I29" si="1">C29+1</f>
        <v>41442</v>
      </c>
      <c r="E29" s="8">
        <f t="shared" si="1"/>
        <v>41443</v>
      </c>
      <c r="F29" s="8">
        <f t="shared" si="1"/>
        <v>41444</v>
      </c>
      <c r="G29" s="8">
        <f t="shared" si="1"/>
        <v>41445</v>
      </c>
      <c r="H29" s="8">
        <f t="shared" si="1"/>
        <v>41446</v>
      </c>
      <c r="I29" s="35">
        <f t="shared" si="1"/>
        <v>41447</v>
      </c>
      <c r="J29" s="53"/>
      <c r="K29" s="53"/>
      <c r="L29" s="53"/>
      <c r="M29" s="53"/>
      <c r="N29" s="53"/>
      <c r="O29" s="53"/>
      <c r="P29" s="53"/>
      <c r="Q29" s="53"/>
      <c r="R29" s="53"/>
    </row>
    <row r="30" spans="1:18" ht="15.75" customHeight="1">
      <c r="A30" s="215" t="s">
        <v>8</v>
      </c>
      <c r="B30" s="42" t="s">
        <v>9</v>
      </c>
      <c r="C30" s="34" t="s">
        <v>65</v>
      </c>
      <c r="D30" s="49" t="s">
        <v>117</v>
      </c>
      <c r="E30" s="49" t="s">
        <v>117</v>
      </c>
      <c r="F30" s="49" t="s">
        <v>117</v>
      </c>
      <c r="G30" s="49" t="s">
        <v>117</v>
      </c>
      <c r="H30" s="49" t="s">
        <v>117</v>
      </c>
      <c r="I30" s="49" t="s">
        <v>10</v>
      </c>
      <c r="J30" s="4"/>
      <c r="K30" s="53"/>
      <c r="L30" s="53"/>
      <c r="M30" s="53"/>
      <c r="N30" s="53"/>
      <c r="O30" s="53"/>
      <c r="P30" s="53"/>
      <c r="Q30" s="53"/>
      <c r="R30" s="53"/>
    </row>
    <row r="31" spans="1:18">
      <c r="A31" s="217"/>
      <c r="B31" s="42" t="s">
        <v>11</v>
      </c>
      <c r="C31" s="34" t="s">
        <v>65</v>
      </c>
      <c r="D31" s="49" t="s">
        <v>65</v>
      </c>
      <c r="E31" s="49" t="s">
        <v>65</v>
      </c>
      <c r="F31" s="49" t="s">
        <v>65</v>
      </c>
      <c r="G31" s="49" t="s">
        <v>65</v>
      </c>
      <c r="H31" s="49" t="s">
        <v>65</v>
      </c>
      <c r="I31" s="49" t="s">
        <v>65</v>
      </c>
      <c r="J31" s="4"/>
      <c r="K31" s="53"/>
      <c r="L31" s="53"/>
      <c r="M31" s="53"/>
      <c r="N31" s="53"/>
      <c r="O31" s="53"/>
      <c r="P31" s="53"/>
      <c r="Q31" s="53"/>
      <c r="R31" s="53"/>
    </row>
    <row r="32" spans="1:18" ht="15.75" customHeight="1">
      <c r="A32" s="216"/>
      <c r="B32" s="54" t="s">
        <v>12</v>
      </c>
      <c r="C32" s="19" t="s">
        <v>65</v>
      </c>
      <c r="D32" s="21" t="s">
        <v>119</v>
      </c>
      <c r="E32" s="21" t="s">
        <v>65</v>
      </c>
      <c r="F32" s="21" t="s">
        <v>65</v>
      </c>
      <c r="G32" s="21" t="s">
        <v>119</v>
      </c>
      <c r="H32" s="21" t="s">
        <v>65</v>
      </c>
      <c r="I32" s="21" t="s">
        <v>65</v>
      </c>
      <c r="J32" s="4">
        <f>((((4+2)+2)+4)+2)+2</f>
        <v>16</v>
      </c>
      <c r="K32" s="53">
        <f>(((((2+2.5)+2)+2.5)+2.5)+1.75)+1.75</f>
        <v>15</v>
      </c>
      <c r="L32" s="53">
        <f>+J32-K32</f>
        <v>1</v>
      </c>
      <c r="M32" s="53"/>
      <c r="N32" s="53"/>
      <c r="O32" s="53"/>
      <c r="P32" s="53"/>
      <c r="Q32" s="53"/>
      <c r="R32" s="53"/>
    </row>
    <row r="33" spans="1:18" ht="15.75" customHeight="1">
      <c r="A33" s="215" t="s">
        <v>120</v>
      </c>
      <c r="B33" s="25" t="s">
        <v>9</v>
      </c>
      <c r="C33" s="40" t="s">
        <v>65</v>
      </c>
      <c r="D33" s="31" t="s">
        <v>117</v>
      </c>
      <c r="E33" s="31" t="s">
        <v>117</v>
      </c>
      <c r="F33" s="31" t="s">
        <v>117</v>
      </c>
      <c r="G33" s="31" t="s">
        <v>117</v>
      </c>
      <c r="H33" s="31" t="s">
        <v>117</v>
      </c>
      <c r="I33" s="31" t="s">
        <v>10</v>
      </c>
      <c r="J33" s="4"/>
      <c r="K33" s="53"/>
      <c r="L33" s="53"/>
      <c r="M33" s="53"/>
      <c r="N33" s="53"/>
      <c r="O33" s="53"/>
      <c r="P33" s="53"/>
      <c r="Q33" s="53"/>
      <c r="R33" s="53"/>
    </row>
    <row r="34" spans="1:18">
      <c r="A34" s="217"/>
      <c r="B34" s="42" t="s">
        <v>11</v>
      </c>
      <c r="C34" s="34" t="s">
        <v>65</v>
      </c>
      <c r="D34" s="49" t="s">
        <v>65</v>
      </c>
      <c r="E34" s="49" t="s">
        <v>65</v>
      </c>
      <c r="F34" s="49" t="s">
        <v>65</v>
      </c>
      <c r="G34" s="49" t="s">
        <v>65</v>
      </c>
      <c r="H34" s="49" t="s">
        <v>65</v>
      </c>
      <c r="I34" s="49" t="s">
        <v>65</v>
      </c>
      <c r="J34" s="4"/>
      <c r="K34" s="53"/>
      <c r="L34" s="53"/>
      <c r="M34" s="53"/>
      <c r="N34" s="53"/>
      <c r="O34" s="53"/>
      <c r="P34" s="53"/>
      <c r="Q34" s="53"/>
      <c r="R34" s="53"/>
    </row>
    <row r="35" spans="1:18" ht="15.75" customHeight="1">
      <c r="A35" s="216"/>
      <c r="B35" s="54" t="s">
        <v>12</v>
      </c>
      <c r="C35" s="19" t="s">
        <v>65</v>
      </c>
      <c r="D35" s="21" t="s">
        <v>119</v>
      </c>
      <c r="E35" s="21" t="s">
        <v>65</v>
      </c>
      <c r="F35" s="21" t="s">
        <v>65</v>
      </c>
      <c r="G35" s="21" t="s">
        <v>119</v>
      </c>
      <c r="H35" s="21" t="s">
        <v>65</v>
      </c>
      <c r="I35" s="21" t="s">
        <v>65</v>
      </c>
      <c r="J35" s="4">
        <f>((((4+2)+2)+4)+2)+2</f>
        <v>16</v>
      </c>
      <c r="K35" s="53">
        <f>(((2.25+2)+2.25)+2.25)+2.25</f>
        <v>11</v>
      </c>
      <c r="L35" s="53">
        <f>+J35-K35</f>
        <v>5</v>
      </c>
      <c r="M35" s="53"/>
      <c r="N35" s="53"/>
      <c r="O35" s="53"/>
      <c r="P35" s="53"/>
      <c r="Q35" s="53"/>
      <c r="R35" s="53"/>
    </row>
    <row r="36" spans="1:18" ht="15.75" customHeight="1">
      <c r="A36" s="215" t="s">
        <v>15</v>
      </c>
      <c r="B36" s="25" t="s">
        <v>9</v>
      </c>
      <c r="C36" s="40" t="s">
        <v>65</v>
      </c>
      <c r="D36" s="31" t="s">
        <v>65</v>
      </c>
      <c r="E36" s="31" t="s">
        <v>121</v>
      </c>
      <c r="F36" s="31" t="s">
        <v>65</v>
      </c>
      <c r="G36" s="31" t="s">
        <v>121</v>
      </c>
      <c r="H36" s="31" t="s">
        <v>65</v>
      </c>
      <c r="I36" s="31" t="s">
        <v>16</v>
      </c>
      <c r="J36" s="4"/>
      <c r="K36" s="53"/>
      <c r="L36" s="53"/>
      <c r="M36" s="53"/>
      <c r="N36" s="53"/>
      <c r="O36" s="53"/>
      <c r="P36" s="53"/>
      <c r="Q36" s="53"/>
      <c r="R36" s="53"/>
    </row>
    <row r="37" spans="1:18">
      <c r="A37" s="217"/>
      <c r="B37" s="42" t="s">
        <v>11</v>
      </c>
      <c r="C37" s="34" t="s">
        <v>65</v>
      </c>
      <c r="D37" s="49" t="s">
        <v>65</v>
      </c>
      <c r="E37" s="49" t="s">
        <v>65</v>
      </c>
      <c r="F37" s="49" t="s">
        <v>65</v>
      </c>
      <c r="G37" s="49" t="s">
        <v>65</v>
      </c>
      <c r="H37" s="49" t="s">
        <v>65</v>
      </c>
      <c r="I37" s="49" t="s">
        <v>65</v>
      </c>
      <c r="J37" s="4"/>
      <c r="K37" s="53"/>
      <c r="L37" s="53"/>
      <c r="M37" s="53"/>
      <c r="N37" s="53"/>
      <c r="O37" s="53"/>
      <c r="P37" s="53"/>
      <c r="Q37" s="53"/>
      <c r="R37" s="53"/>
    </row>
    <row r="38" spans="1:18" ht="15.75" customHeight="1">
      <c r="A38" s="216"/>
      <c r="B38" s="54" t="s">
        <v>12</v>
      </c>
      <c r="C38" s="19" t="s">
        <v>65</v>
      </c>
      <c r="D38" s="21" t="s">
        <v>122</v>
      </c>
      <c r="E38" s="21" t="s">
        <v>65</v>
      </c>
      <c r="F38" s="21" t="s">
        <v>122</v>
      </c>
      <c r="G38" s="21" t="s">
        <v>65</v>
      </c>
      <c r="H38" s="21" t="s">
        <v>14</v>
      </c>
      <c r="I38" s="21" t="s">
        <v>65</v>
      </c>
      <c r="J38" s="4">
        <f>((((1.5+2)+1.5)+2)+1.5)+1.5</f>
        <v>10</v>
      </c>
      <c r="K38" s="53">
        <f>(((2.25+2)+2.25)+2.25)+2.25</f>
        <v>11</v>
      </c>
      <c r="L38" s="53">
        <f>+J38-K38</f>
        <v>-1</v>
      </c>
      <c r="M38" s="53"/>
      <c r="N38" s="53"/>
      <c r="O38" s="53"/>
      <c r="P38" s="53"/>
      <c r="Q38" s="53"/>
      <c r="R38" s="53"/>
    </row>
    <row r="39" spans="1:18" ht="15.75" customHeight="1">
      <c r="A39" s="215" t="s">
        <v>18</v>
      </c>
      <c r="B39" s="25" t="s">
        <v>9</v>
      </c>
      <c r="C39" s="40" t="s">
        <v>65</v>
      </c>
      <c r="D39" s="31" t="s">
        <v>65</v>
      </c>
      <c r="E39" s="31" t="s">
        <v>121</v>
      </c>
      <c r="F39" s="31" t="s">
        <v>65</v>
      </c>
      <c r="G39" s="31" t="s">
        <v>121</v>
      </c>
      <c r="H39" s="31" t="s">
        <v>65</v>
      </c>
      <c r="I39" s="31" t="s">
        <v>16</v>
      </c>
      <c r="J39" s="4"/>
      <c r="K39" s="53"/>
      <c r="L39" s="53"/>
      <c r="M39" s="53"/>
      <c r="N39" s="53"/>
      <c r="O39" s="53"/>
      <c r="P39" s="53"/>
      <c r="Q39" s="53"/>
      <c r="R39" s="53"/>
    </row>
    <row r="40" spans="1:18" ht="15.75" customHeight="1">
      <c r="A40" s="216"/>
      <c r="B40" s="54" t="s">
        <v>12</v>
      </c>
      <c r="C40" s="19" t="s">
        <v>65</v>
      </c>
      <c r="D40" s="21" t="s">
        <v>122</v>
      </c>
      <c r="E40" s="21" t="s">
        <v>65</v>
      </c>
      <c r="F40" s="21" t="s">
        <v>122</v>
      </c>
      <c r="G40" s="21" t="s">
        <v>65</v>
      </c>
      <c r="H40" s="21" t="s">
        <v>14</v>
      </c>
      <c r="I40" s="21" t="s">
        <v>65</v>
      </c>
      <c r="J40" s="4">
        <f>((((1.5+2)+1.5)+2)+1.5)+1.5</f>
        <v>10</v>
      </c>
      <c r="K40" s="53">
        <f>(((1.75+2)+2)+2)+2</f>
        <v>9.75</v>
      </c>
      <c r="L40" s="53">
        <f>+J40-K40</f>
        <v>0.25</v>
      </c>
      <c r="M40" s="53"/>
      <c r="N40" s="53"/>
      <c r="O40" s="53"/>
      <c r="P40" s="53"/>
      <c r="Q40" s="53"/>
      <c r="R40" s="53"/>
    </row>
    <row r="41" spans="1:18" ht="15.75" customHeight="1">
      <c r="A41" s="215" t="s">
        <v>123</v>
      </c>
      <c r="B41" s="25" t="s">
        <v>9</v>
      </c>
      <c r="C41" s="40" t="s">
        <v>65</v>
      </c>
      <c r="D41" s="31" t="s">
        <v>65</v>
      </c>
      <c r="E41" s="31" t="s">
        <v>65</v>
      </c>
      <c r="F41" s="31" t="s">
        <v>65</v>
      </c>
      <c r="G41" s="31" t="s">
        <v>65</v>
      </c>
      <c r="H41" s="31" t="s">
        <v>65</v>
      </c>
      <c r="I41" s="31" t="s">
        <v>65</v>
      </c>
      <c r="J41" s="4"/>
      <c r="K41" s="53"/>
      <c r="L41" s="53"/>
      <c r="M41" s="53"/>
      <c r="N41" s="53"/>
      <c r="O41" s="53"/>
      <c r="P41" s="53"/>
      <c r="Q41" s="53"/>
      <c r="R41" s="53"/>
    </row>
    <row r="42" spans="1:18" ht="15.75" customHeight="1">
      <c r="A42" s="216"/>
      <c r="B42" s="54" t="s">
        <v>12</v>
      </c>
      <c r="C42" s="19" t="s">
        <v>65</v>
      </c>
      <c r="D42" s="21" t="s">
        <v>122</v>
      </c>
      <c r="E42" s="21" t="s">
        <v>65</v>
      </c>
      <c r="F42" s="21" t="s">
        <v>122</v>
      </c>
      <c r="G42" s="21" t="s">
        <v>65</v>
      </c>
      <c r="H42" s="21" t="s">
        <v>14</v>
      </c>
      <c r="I42" s="21" t="s">
        <v>65</v>
      </c>
      <c r="J42" s="4"/>
      <c r="K42" s="53"/>
      <c r="L42" s="53"/>
      <c r="M42" s="53"/>
      <c r="N42" s="53"/>
      <c r="O42" s="53"/>
      <c r="P42" s="53"/>
      <c r="Q42" s="53"/>
      <c r="R42" s="53"/>
    </row>
    <row r="43" spans="1:18" ht="15.75" customHeight="1">
      <c r="A43" s="226" t="s">
        <v>19</v>
      </c>
      <c r="B43" s="25" t="s">
        <v>9</v>
      </c>
      <c r="C43" s="40" t="s">
        <v>65</v>
      </c>
      <c r="D43" s="31" t="s">
        <v>124</v>
      </c>
      <c r="E43" s="31" t="s">
        <v>65</v>
      </c>
      <c r="F43" s="31" t="s">
        <v>124</v>
      </c>
      <c r="G43" s="31" t="s">
        <v>125</v>
      </c>
      <c r="H43" s="31" t="s">
        <v>124</v>
      </c>
      <c r="I43" s="31" t="s">
        <v>65</v>
      </c>
      <c r="J43" s="4"/>
      <c r="K43" s="53"/>
      <c r="L43" s="53"/>
      <c r="M43" s="53"/>
      <c r="N43" s="53"/>
      <c r="O43" s="53"/>
      <c r="P43" s="53"/>
      <c r="Q43" s="53"/>
      <c r="R43" s="53"/>
    </row>
    <row r="44" spans="1:18" ht="15.75" customHeight="1">
      <c r="A44" s="227"/>
      <c r="B44" s="54" t="s">
        <v>12</v>
      </c>
      <c r="C44" s="19" t="s">
        <v>65</v>
      </c>
      <c r="D44" s="21" t="s">
        <v>65</v>
      </c>
      <c r="E44" s="21" t="s">
        <v>65</v>
      </c>
      <c r="F44" s="21" t="s">
        <v>65</v>
      </c>
      <c r="G44" s="21" t="s">
        <v>65</v>
      </c>
      <c r="H44" s="21" t="s">
        <v>65</v>
      </c>
      <c r="I44" s="21" t="s">
        <v>65</v>
      </c>
      <c r="J44" s="4">
        <f>(((1.5+2)+1.5)+2)+1.5</f>
        <v>8.5</v>
      </c>
      <c r="K44" s="53">
        <f>(((2+2)+2)+2)+2</f>
        <v>10</v>
      </c>
      <c r="L44" s="53">
        <f>+J44-K44</f>
        <v>-1.5</v>
      </c>
      <c r="M44" s="53"/>
      <c r="N44" s="53"/>
      <c r="O44" s="53"/>
      <c r="P44" s="53"/>
      <c r="Q44" s="53"/>
      <c r="R44" s="53"/>
    </row>
    <row r="45" spans="1:18" ht="15.75" customHeight="1">
      <c r="A45" s="215" t="s">
        <v>23</v>
      </c>
      <c r="B45" s="25" t="s">
        <v>9</v>
      </c>
      <c r="C45" s="40" t="s">
        <v>65</v>
      </c>
      <c r="D45" s="31" t="s">
        <v>126</v>
      </c>
      <c r="E45" s="31" t="s">
        <v>65</v>
      </c>
      <c r="F45" s="31" t="s">
        <v>126</v>
      </c>
      <c r="G45" s="31" t="s">
        <v>127</v>
      </c>
      <c r="H45" s="31" t="s">
        <v>126</v>
      </c>
      <c r="I45" s="31" t="s">
        <v>65</v>
      </c>
      <c r="J45" s="4"/>
      <c r="K45" s="53"/>
      <c r="L45" s="53"/>
      <c r="M45" s="53"/>
      <c r="N45" s="53"/>
      <c r="O45" s="53"/>
      <c r="P45" s="53"/>
      <c r="Q45" s="53"/>
      <c r="R45" s="53"/>
    </row>
    <row r="46" spans="1:18" ht="15.75" customHeight="1">
      <c r="A46" s="216"/>
      <c r="B46" s="54" t="s">
        <v>12</v>
      </c>
      <c r="C46" s="19" t="s">
        <v>65</v>
      </c>
      <c r="D46" s="21" t="s">
        <v>65</v>
      </c>
      <c r="E46" s="21" t="s">
        <v>65</v>
      </c>
      <c r="F46" s="21" t="s">
        <v>65</v>
      </c>
      <c r="G46" s="21" t="s">
        <v>65</v>
      </c>
      <c r="H46" s="21" t="s">
        <v>65</v>
      </c>
      <c r="I46" s="21" t="s">
        <v>65</v>
      </c>
      <c r="J46" s="4">
        <f>(((1.5+1.5)+1.5)+1.5)+1.5</f>
        <v>7.5</v>
      </c>
      <c r="K46" s="53">
        <f>((1.5+1.5)+1.5)+1.5</f>
        <v>6</v>
      </c>
      <c r="L46" s="53">
        <f>+J46-K46</f>
        <v>1.5</v>
      </c>
      <c r="M46" s="53"/>
      <c r="N46" s="53"/>
      <c r="O46" s="53"/>
      <c r="P46" s="53"/>
      <c r="Q46" s="53"/>
      <c r="R46" s="53"/>
    </row>
    <row r="47" spans="1:18" ht="23.25" customHeight="1">
      <c r="A47" s="215" t="s">
        <v>25</v>
      </c>
      <c r="B47" s="25" t="s">
        <v>9</v>
      </c>
      <c r="C47" s="40" t="s">
        <v>129</v>
      </c>
      <c r="D47" s="31" t="s">
        <v>128</v>
      </c>
      <c r="E47" s="31" t="s">
        <v>65</v>
      </c>
      <c r="F47" s="31" t="s">
        <v>65</v>
      </c>
      <c r="G47" s="31" t="s">
        <v>65</v>
      </c>
      <c r="H47" s="31" t="s">
        <v>65</v>
      </c>
      <c r="I47" s="31" t="s">
        <v>136</v>
      </c>
      <c r="J47" s="4"/>
      <c r="K47" s="53"/>
      <c r="L47" s="53"/>
      <c r="M47" s="53"/>
      <c r="N47" s="53"/>
      <c r="O47" s="53"/>
      <c r="P47" s="53"/>
      <c r="Q47" s="53"/>
      <c r="R47" s="53"/>
    </row>
    <row r="48" spans="1:18" ht="15.75" customHeight="1">
      <c r="A48" s="216"/>
      <c r="B48" s="54" t="s">
        <v>12</v>
      </c>
      <c r="C48" s="19" t="s">
        <v>132</v>
      </c>
      <c r="D48" s="21" t="s">
        <v>65</v>
      </c>
      <c r="E48" s="21" t="s">
        <v>130</v>
      </c>
      <c r="F48" s="21" t="s">
        <v>131</v>
      </c>
      <c r="G48" s="21" t="s">
        <v>130</v>
      </c>
      <c r="H48" s="21" t="s">
        <v>65</v>
      </c>
      <c r="I48" s="21" t="s">
        <v>65</v>
      </c>
      <c r="J48" s="4">
        <f>(((1.5+1)+1)+1)+1.5</f>
        <v>6</v>
      </c>
      <c r="K48" s="53">
        <f>((1.25+1.25)+1.25)+1.25</f>
        <v>5</v>
      </c>
      <c r="L48" s="53">
        <f>+J48-K48</f>
        <v>1</v>
      </c>
      <c r="M48" s="53"/>
      <c r="N48" s="53"/>
      <c r="O48" s="53"/>
      <c r="P48" s="53"/>
      <c r="Q48" s="53"/>
      <c r="R48" s="53"/>
    </row>
    <row r="49" spans="1:18" ht="23.25" customHeight="1">
      <c r="A49" s="215" t="s">
        <v>27</v>
      </c>
      <c r="B49" s="25" t="s">
        <v>9</v>
      </c>
      <c r="C49" s="40" t="s">
        <v>129</v>
      </c>
      <c r="D49" s="31" t="s">
        <v>65</v>
      </c>
      <c r="E49" s="31" t="s">
        <v>65</v>
      </c>
      <c r="F49" s="31" t="s">
        <v>65</v>
      </c>
      <c r="G49" s="31" t="s">
        <v>65</v>
      </c>
      <c r="H49" s="31" t="s">
        <v>65</v>
      </c>
      <c r="I49" s="31" t="s">
        <v>137</v>
      </c>
      <c r="J49" s="4"/>
      <c r="K49" s="53"/>
      <c r="L49" s="53"/>
      <c r="M49" s="53"/>
      <c r="N49" s="53"/>
      <c r="O49" s="53"/>
      <c r="P49" s="53"/>
      <c r="Q49" s="53"/>
      <c r="R49" s="53"/>
    </row>
    <row r="50" spans="1:18" ht="15.75" customHeight="1">
      <c r="A50" s="216"/>
      <c r="B50" s="54" t="s">
        <v>12</v>
      </c>
      <c r="C50" s="19" t="s">
        <v>132</v>
      </c>
      <c r="D50" s="21" t="s">
        <v>65</v>
      </c>
      <c r="E50" s="21" t="s">
        <v>133</v>
      </c>
      <c r="F50" s="21" t="s">
        <v>65</v>
      </c>
      <c r="G50" s="21" t="s">
        <v>133</v>
      </c>
      <c r="H50" s="21" t="s">
        <v>131</v>
      </c>
      <c r="I50" s="21" t="s">
        <v>65</v>
      </c>
      <c r="J50" s="4">
        <f>((1+1)+1)+1</f>
        <v>4</v>
      </c>
      <c r="K50" s="53">
        <v>4</v>
      </c>
      <c r="L50" s="53">
        <f>+J50-K50</f>
        <v>0</v>
      </c>
      <c r="M50" s="53"/>
      <c r="N50" s="53"/>
      <c r="O50" s="53"/>
      <c r="P50" s="53"/>
      <c r="Q50" s="53"/>
      <c r="R50" s="53"/>
    </row>
    <row r="51" spans="1:18" ht="23.25" customHeight="1">
      <c r="A51" s="215" t="s">
        <v>28</v>
      </c>
      <c r="B51" s="25" t="s">
        <v>9</v>
      </c>
      <c r="C51" s="40" t="s">
        <v>129</v>
      </c>
      <c r="D51" s="31" t="s">
        <v>134</v>
      </c>
      <c r="E51" s="31" t="s">
        <v>65</v>
      </c>
      <c r="F51" s="31" t="s">
        <v>65</v>
      </c>
      <c r="G51" s="31" t="s">
        <v>65</v>
      </c>
      <c r="H51" s="18" t="s">
        <v>65</v>
      </c>
      <c r="I51" s="18" t="s">
        <v>65</v>
      </c>
      <c r="J51" s="4"/>
      <c r="K51" s="53"/>
      <c r="L51" s="53"/>
      <c r="M51" s="53"/>
      <c r="N51" s="53"/>
      <c r="O51" s="53"/>
      <c r="P51" s="53"/>
      <c r="Q51" s="53"/>
      <c r="R51" s="53"/>
    </row>
    <row r="52" spans="1:18" ht="15.75" customHeight="1">
      <c r="A52" s="216"/>
      <c r="B52" s="54" t="s">
        <v>12</v>
      </c>
      <c r="C52" s="19" t="s">
        <v>132</v>
      </c>
      <c r="D52" s="21" t="s">
        <v>65</v>
      </c>
      <c r="E52" s="21" t="s">
        <v>135</v>
      </c>
      <c r="F52" s="21" t="s">
        <v>33</v>
      </c>
      <c r="G52" s="21" t="s">
        <v>65</v>
      </c>
      <c r="H52" s="21" t="s">
        <v>33</v>
      </c>
      <c r="I52" s="45" t="s">
        <v>65</v>
      </c>
      <c r="J52" s="4">
        <f>((1+1)+1)+1</f>
        <v>4</v>
      </c>
      <c r="K52" s="53">
        <f>(1+1)+1</f>
        <v>3</v>
      </c>
      <c r="L52" s="53">
        <f>+J52-K52</f>
        <v>1</v>
      </c>
      <c r="M52" s="53"/>
      <c r="N52" s="53"/>
      <c r="O52" s="53"/>
      <c r="P52" s="53"/>
      <c r="Q52" s="53"/>
      <c r="R52" s="53"/>
    </row>
    <row r="53" spans="1:18" ht="23.25" customHeight="1">
      <c r="A53" s="215" t="s">
        <v>31</v>
      </c>
      <c r="B53" s="25" t="s">
        <v>9</v>
      </c>
      <c r="C53" s="40" t="s">
        <v>129</v>
      </c>
      <c r="D53" s="31" t="s">
        <v>65</v>
      </c>
      <c r="E53" s="31" t="s">
        <v>65</v>
      </c>
      <c r="F53" s="31" t="s">
        <v>65</v>
      </c>
      <c r="G53" s="31" t="s">
        <v>65</v>
      </c>
      <c r="H53" s="31" t="s">
        <v>65</v>
      </c>
      <c r="I53" s="31" t="s">
        <v>65</v>
      </c>
      <c r="J53" s="4"/>
      <c r="K53" s="53"/>
      <c r="L53" s="53"/>
      <c r="M53" s="53"/>
      <c r="N53" s="53"/>
      <c r="O53" s="53"/>
      <c r="P53" s="53"/>
      <c r="Q53" s="53"/>
      <c r="R53" s="53"/>
    </row>
    <row r="54" spans="1:18" ht="15.75" customHeight="1">
      <c r="A54" s="216"/>
      <c r="B54" s="54" t="s">
        <v>12</v>
      </c>
      <c r="C54" s="19" t="s">
        <v>132</v>
      </c>
      <c r="D54" s="21" t="s">
        <v>65</v>
      </c>
      <c r="E54" s="21" t="s">
        <v>135</v>
      </c>
      <c r="F54" s="21" t="s">
        <v>33</v>
      </c>
      <c r="G54" s="21" t="s">
        <v>65</v>
      </c>
      <c r="H54" s="21" t="s">
        <v>33</v>
      </c>
      <c r="I54" s="21" t="s">
        <v>65</v>
      </c>
      <c r="J54" s="4">
        <f>(1+1)+1</f>
        <v>3</v>
      </c>
      <c r="K54" s="53">
        <f>1+1</f>
        <v>2</v>
      </c>
      <c r="L54" s="53">
        <f>+J54-K54</f>
        <v>1</v>
      </c>
      <c r="M54" s="53"/>
      <c r="N54" s="53"/>
      <c r="O54" s="53"/>
      <c r="P54" s="53"/>
      <c r="Q54" s="53"/>
      <c r="R54" s="53"/>
    </row>
    <row r="55" spans="1:18" ht="15.75" customHeight="1">
      <c r="A55" s="213" t="s">
        <v>111</v>
      </c>
      <c r="B55" s="57"/>
      <c r="C55" s="15" t="s">
        <v>1</v>
      </c>
      <c r="D55" s="15" t="s">
        <v>2</v>
      </c>
      <c r="E55" s="15" t="s">
        <v>3</v>
      </c>
      <c r="F55" s="15" t="s">
        <v>4</v>
      </c>
      <c r="G55" s="15" t="s">
        <v>5</v>
      </c>
      <c r="H55" s="15" t="s">
        <v>6</v>
      </c>
      <c r="I55" s="15" t="s">
        <v>7</v>
      </c>
      <c r="J55" s="32"/>
      <c r="K55" s="53"/>
      <c r="L55" s="53"/>
      <c r="M55" s="53"/>
      <c r="N55" s="53"/>
      <c r="O55" s="53"/>
      <c r="P55" s="53"/>
      <c r="Q55" s="53"/>
      <c r="R55" s="53"/>
    </row>
    <row r="56" spans="1:18" ht="15.75" customHeight="1">
      <c r="A56" s="214"/>
      <c r="B56" s="39"/>
      <c r="C56" s="8">
        <f>+I29+1</f>
        <v>41448</v>
      </c>
      <c r="D56" s="8">
        <f t="shared" ref="D56:I56" si="2">C56+1</f>
        <v>41449</v>
      </c>
      <c r="E56" s="8">
        <f t="shared" si="2"/>
        <v>41450</v>
      </c>
      <c r="F56" s="8">
        <f t="shared" si="2"/>
        <v>41451</v>
      </c>
      <c r="G56" s="8">
        <f t="shared" si="2"/>
        <v>41452</v>
      </c>
      <c r="H56" s="8">
        <f t="shared" si="2"/>
        <v>41453</v>
      </c>
      <c r="I56" s="35">
        <f t="shared" si="2"/>
        <v>41454</v>
      </c>
      <c r="J56" s="53"/>
      <c r="K56" s="53"/>
      <c r="L56" s="53"/>
      <c r="M56" s="53"/>
      <c r="N56" s="53"/>
      <c r="O56" s="53"/>
      <c r="P56" s="53"/>
      <c r="Q56" s="53"/>
      <c r="R56" s="53"/>
    </row>
    <row r="57" spans="1:18" ht="15.75" customHeight="1">
      <c r="A57" s="215" t="s">
        <v>8</v>
      </c>
      <c r="B57" s="25" t="s">
        <v>9</v>
      </c>
      <c r="C57" s="34" t="s">
        <v>65</v>
      </c>
      <c r="D57" s="49" t="s">
        <v>117</v>
      </c>
      <c r="E57" s="49" t="s">
        <v>117</v>
      </c>
      <c r="F57" s="49" t="s">
        <v>117</v>
      </c>
      <c r="G57" s="49" t="s">
        <v>117</v>
      </c>
      <c r="H57" s="49" t="s">
        <v>138</v>
      </c>
      <c r="I57" s="49" t="s">
        <v>138</v>
      </c>
      <c r="J57" s="4"/>
      <c r="K57" s="53"/>
      <c r="L57" s="53"/>
      <c r="M57" s="53"/>
      <c r="N57" s="53"/>
      <c r="O57" s="53"/>
      <c r="P57" s="53"/>
      <c r="Q57" s="53"/>
      <c r="R57" s="53"/>
    </row>
    <row r="58" spans="1:18">
      <c r="A58" s="217"/>
      <c r="B58" s="42" t="s">
        <v>11</v>
      </c>
      <c r="C58" s="34" t="s">
        <v>65</v>
      </c>
      <c r="D58" s="49" t="s">
        <v>65</v>
      </c>
      <c r="E58" s="49" t="s">
        <v>65</v>
      </c>
      <c r="F58" s="49" t="s">
        <v>65</v>
      </c>
      <c r="G58" s="49" t="s">
        <v>65</v>
      </c>
      <c r="H58" s="49" t="s">
        <v>139</v>
      </c>
      <c r="I58" s="49" t="s">
        <v>139</v>
      </c>
      <c r="J58" s="4"/>
      <c r="K58" s="53"/>
      <c r="L58" s="53"/>
      <c r="M58" s="53"/>
      <c r="N58" s="53"/>
      <c r="O58" s="53"/>
      <c r="P58" s="53"/>
      <c r="Q58" s="53"/>
      <c r="R58" s="53"/>
    </row>
    <row r="59" spans="1:18" ht="15.75" customHeight="1">
      <c r="A59" s="216"/>
      <c r="B59" s="54" t="s">
        <v>12</v>
      </c>
      <c r="C59" s="19" t="s">
        <v>65</v>
      </c>
      <c r="D59" s="21" t="s">
        <v>65</v>
      </c>
      <c r="E59" s="21" t="s">
        <v>65</v>
      </c>
      <c r="F59" s="21" t="s">
        <v>65</v>
      </c>
      <c r="G59" s="21" t="s">
        <v>65</v>
      </c>
      <c r="H59" s="21"/>
      <c r="I59" s="21" t="s">
        <v>140</v>
      </c>
      <c r="J59" s="4">
        <f>((2+2)+2)+2</f>
        <v>8</v>
      </c>
      <c r="K59" s="53">
        <f>((((((2+2.5)+2)+2.5)+2.5)+2.5)+1.75)+1.75</f>
        <v>17.5</v>
      </c>
      <c r="L59" s="53">
        <f>+J59-K59</f>
        <v>-9.5</v>
      </c>
      <c r="M59" s="53"/>
      <c r="N59" s="53"/>
      <c r="O59" s="53"/>
      <c r="P59" s="53"/>
      <c r="Q59" s="53"/>
      <c r="R59" s="53"/>
    </row>
    <row r="60" spans="1:18" ht="15.75" customHeight="1">
      <c r="A60" s="215" t="s">
        <v>120</v>
      </c>
      <c r="B60" s="25" t="s">
        <v>9</v>
      </c>
      <c r="C60" s="40" t="s">
        <v>65</v>
      </c>
      <c r="D60" s="31" t="s">
        <v>117</v>
      </c>
      <c r="E60" s="31" t="s">
        <v>117</v>
      </c>
      <c r="F60" s="31" t="s">
        <v>117</v>
      </c>
      <c r="G60" s="31" t="s">
        <v>117</v>
      </c>
      <c r="H60" s="31" t="s">
        <v>138</v>
      </c>
      <c r="I60" s="31" t="s">
        <v>138</v>
      </c>
      <c r="J60" s="4"/>
      <c r="K60" s="53"/>
      <c r="L60" s="53"/>
      <c r="M60" s="53"/>
      <c r="N60" s="53"/>
      <c r="O60" s="53"/>
      <c r="P60" s="53"/>
      <c r="Q60" s="53"/>
      <c r="R60" s="53"/>
    </row>
    <row r="61" spans="1:18">
      <c r="A61" s="217"/>
      <c r="B61" s="42" t="s">
        <v>11</v>
      </c>
      <c r="C61" s="34" t="s">
        <v>65</v>
      </c>
      <c r="D61" s="49" t="s">
        <v>65</v>
      </c>
      <c r="E61" s="49" t="s">
        <v>65</v>
      </c>
      <c r="F61" s="49" t="s">
        <v>65</v>
      </c>
      <c r="G61" s="49" t="s">
        <v>65</v>
      </c>
      <c r="H61" s="49" t="s">
        <v>139</v>
      </c>
      <c r="I61" s="49" t="s">
        <v>139</v>
      </c>
      <c r="J61" s="4"/>
      <c r="K61" s="53"/>
      <c r="L61" s="53"/>
      <c r="M61" s="53"/>
      <c r="N61" s="53"/>
      <c r="O61" s="53"/>
      <c r="P61" s="53"/>
      <c r="Q61" s="53"/>
      <c r="R61" s="53"/>
    </row>
    <row r="62" spans="1:18" ht="15.75" customHeight="1">
      <c r="A62" s="216"/>
      <c r="B62" s="54" t="s">
        <v>12</v>
      </c>
      <c r="C62" s="19" t="s">
        <v>65</v>
      </c>
      <c r="D62" s="21" t="s">
        <v>65</v>
      </c>
      <c r="E62" s="21" t="s">
        <v>65</v>
      </c>
      <c r="F62" s="21" t="s">
        <v>65</v>
      </c>
      <c r="G62" s="21" t="s">
        <v>65</v>
      </c>
      <c r="H62" s="21"/>
      <c r="I62" s="21" t="s">
        <v>140</v>
      </c>
      <c r="J62" s="4">
        <f>((2+2)+2)+2</f>
        <v>8</v>
      </c>
      <c r="K62" s="53">
        <f>((((2.25+2.25)+2.25)+2.25)+2.25)+2</f>
        <v>13.25</v>
      </c>
      <c r="L62" s="53">
        <f>+J62-K62</f>
        <v>-5.25</v>
      </c>
      <c r="M62" s="53"/>
      <c r="N62" s="53"/>
      <c r="O62" s="53"/>
      <c r="P62" s="53"/>
      <c r="Q62" s="53"/>
      <c r="R62" s="53"/>
    </row>
    <row r="63" spans="1:18" ht="15.75" customHeight="1">
      <c r="A63" s="215" t="s">
        <v>15</v>
      </c>
      <c r="B63" s="25" t="s">
        <v>9</v>
      </c>
      <c r="C63" s="40" t="s">
        <v>65</v>
      </c>
      <c r="D63" s="31" t="s">
        <v>65</v>
      </c>
      <c r="E63" s="31" t="s">
        <v>121</v>
      </c>
      <c r="F63" s="31" t="s">
        <v>65</v>
      </c>
      <c r="G63" s="31" t="s">
        <v>121</v>
      </c>
      <c r="H63" s="31" t="s">
        <v>138</v>
      </c>
      <c r="I63" s="31" t="s">
        <v>138</v>
      </c>
      <c r="J63" s="4"/>
      <c r="K63" s="53"/>
      <c r="L63" s="53"/>
      <c r="M63" s="53"/>
      <c r="N63" s="53"/>
      <c r="O63" s="53"/>
      <c r="P63" s="53"/>
      <c r="Q63" s="53"/>
      <c r="R63" s="53"/>
    </row>
    <row r="64" spans="1:18">
      <c r="A64" s="217"/>
      <c r="B64" s="42" t="s">
        <v>11</v>
      </c>
      <c r="C64" s="34" t="s">
        <v>65</v>
      </c>
      <c r="D64" s="49" t="s">
        <v>65</v>
      </c>
      <c r="E64" s="49" t="s">
        <v>65</v>
      </c>
      <c r="F64" s="49" t="s">
        <v>65</v>
      </c>
      <c r="G64" s="49" t="s">
        <v>65</v>
      </c>
      <c r="H64" s="49" t="s">
        <v>139</v>
      </c>
      <c r="I64" s="49" t="s">
        <v>139</v>
      </c>
      <c r="J64" s="4"/>
      <c r="K64" s="53"/>
      <c r="L64" s="53"/>
      <c r="M64" s="53"/>
      <c r="N64" s="53"/>
      <c r="O64" s="53"/>
      <c r="P64" s="53"/>
      <c r="Q64" s="53"/>
      <c r="R64" s="53"/>
    </row>
    <row r="65" spans="1:18" ht="15.75" customHeight="1">
      <c r="A65" s="216"/>
      <c r="B65" s="54" t="s">
        <v>12</v>
      </c>
      <c r="C65" s="19" t="s">
        <v>65</v>
      </c>
      <c r="D65" s="21" t="s">
        <v>122</v>
      </c>
      <c r="E65" s="21" t="s">
        <v>65</v>
      </c>
      <c r="F65" s="21" t="s">
        <v>122</v>
      </c>
      <c r="G65" s="21" t="s">
        <v>65</v>
      </c>
      <c r="H65" s="21"/>
      <c r="I65" s="21" t="s">
        <v>140</v>
      </c>
      <c r="J65" s="4">
        <f>((1.5+2)+1.5)+2</f>
        <v>7</v>
      </c>
      <c r="K65" s="53">
        <f>((((2.25+2.25)+2.25)+2.25)+2.25)+2</f>
        <v>13.25</v>
      </c>
      <c r="L65" s="53">
        <f>+J65-K65</f>
        <v>-6.25</v>
      </c>
      <c r="M65" s="53"/>
      <c r="N65" s="53"/>
      <c r="O65" s="53"/>
      <c r="P65" s="53"/>
      <c r="Q65" s="53"/>
      <c r="R65" s="53"/>
    </row>
    <row r="66" spans="1:18" ht="15.75" customHeight="1">
      <c r="A66" s="215" t="s">
        <v>18</v>
      </c>
      <c r="B66" s="25" t="s">
        <v>9</v>
      </c>
      <c r="C66" s="40" t="s">
        <v>65</v>
      </c>
      <c r="D66" s="31" t="s">
        <v>65</v>
      </c>
      <c r="E66" s="31" t="s">
        <v>121</v>
      </c>
      <c r="F66" s="31" t="s">
        <v>65</v>
      </c>
      <c r="G66" s="31" t="s">
        <v>121</v>
      </c>
      <c r="H66" s="31" t="s">
        <v>65</v>
      </c>
      <c r="I66" s="31" t="s">
        <v>138</v>
      </c>
      <c r="J66" s="4"/>
      <c r="K66" s="53"/>
      <c r="L66" s="53"/>
      <c r="M66" s="53"/>
      <c r="N66" s="53"/>
      <c r="O66" s="53"/>
      <c r="P66" s="53"/>
      <c r="Q66" s="53"/>
      <c r="R66" s="53"/>
    </row>
    <row r="67" spans="1:18" ht="15.75" customHeight="1">
      <c r="A67" s="216"/>
      <c r="B67" s="54" t="s">
        <v>12</v>
      </c>
      <c r="C67" s="19" t="s">
        <v>65</v>
      </c>
      <c r="D67" s="21" t="s">
        <v>122</v>
      </c>
      <c r="E67" s="21" t="s">
        <v>65</v>
      </c>
      <c r="F67" s="21" t="s">
        <v>122</v>
      </c>
      <c r="G67" s="21" t="s">
        <v>65</v>
      </c>
      <c r="H67" s="21" t="s">
        <v>14</v>
      </c>
      <c r="I67" s="21" t="s">
        <v>140</v>
      </c>
      <c r="J67" s="4">
        <f>(((1.5+2)+1.5)+2)+1.5</f>
        <v>8.5</v>
      </c>
      <c r="K67" s="53">
        <f>(((1.75+2)+2)+2)+1.75</f>
        <v>9.5</v>
      </c>
      <c r="L67" s="53">
        <f>+J67-K67</f>
        <v>-1</v>
      </c>
      <c r="M67" s="53"/>
      <c r="N67" s="53"/>
      <c r="O67" s="53"/>
      <c r="P67" s="53"/>
      <c r="Q67" s="53"/>
      <c r="R67" s="53"/>
    </row>
    <row r="68" spans="1:18" ht="15.75" customHeight="1">
      <c r="A68" s="215" t="s">
        <v>123</v>
      </c>
      <c r="B68" s="25" t="s">
        <v>9</v>
      </c>
      <c r="C68" s="40" t="s">
        <v>65</v>
      </c>
      <c r="D68" s="31" t="s">
        <v>65</v>
      </c>
      <c r="E68" s="31" t="s">
        <v>65</v>
      </c>
      <c r="F68" s="31" t="s">
        <v>65</v>
      </c>
      <c r="G68" s="31" t="s">
        <v>65</v>
      </c>
      <c r="H68" s="31" t="s">
        <v>65</v>
      </c>
      <c r="I68" s="31" t="s">
        <v>65</v>
      </c>
      <c r="J68" s="4"/>
      <c r="K68" s="53"/>
      <c r="L68" s="53"/>
      <c r="M68" s="53"/>
      <c r="N68" s="53"/>
      <c r="O68" s="53"/>
      <c r="P68" s="53"/>
      <c r="Q68" s="53"/>
      <c r="R68" s="53"/>
    </row>
    <row r="69" spans="1:18" ht="15.75" customHeight="1">
      <c r="A69" s="216"/>
      <c r="B69" s="54" t="s">
        <v>12</v>
      </c>
      <c r="C69" s="19" t="s">
        <v>65</v>
      </c>
      <c r="D69" s="21" t="s">
        <v>122</v>
      </c>
      <c r="E69" s="21" t="s">
        <v>65</v>
      </c>
      <c r="F69" s="21" t="s">
        <v>122</v>
      </c>
      <c r="G69" s="21" t="s">
        <v>65</v>
      </c>
      <c r="H69" s="21" t="s">
        <v>14</v>
      </c>
      <c r="I69" s="21" t="s">
        <v>65</v>
      </c>
      <c r="J69" s="4"/>
      <c r="K69" s="53"/>
      <c r="L69" s="53"/>
      <c r="M69" s="53"/>
      <c r="N69" s="53"/>
      <c r="O69" s="53"/>
      <c r="P69" s="53"/>
      <c r="Q69" s="53"/>
      <c r="R69" s="53"/>
    </row>
    <row r="70" spans="1:18" ht="15.75" customHeight="1">
      <c r="A70" s="226" t="s">
        <v>19</v>
      </c>
      <c r="B70" s="25" t="s">
        <v>9</v>
      </c>
      <c r="C70" s="40" t="s">
        <v>65</v>
      </c>
      <c r="D70" s="31" t="s">
        <v>124</v>
      </c>
      <c r="E70" s="31" t="s">
        <v>125</v>
      </c>
      <c r="F70" s="31" t="s">
        <v>124</v>
      </c>
      <c r="G70" s="31" t="s">
        <v>125</v>
      </c>
      <c r="H70" s="31" t="s">
        <v>138</v>
      </c>
      <c r="I70" s="31" t="s">
        <v>138</v>
      </c>
      <c r="J70" s="4"/>
      <c r="K70" s="53"/>
      <c r="L70" s="53"/>
      <c r="M70" s="53"/>
      <c r="N70" s="53"/>
      <c r="O70" s="53"/>
      <c r="P70" s="53"/>
      <c r="Q70" s="53"/>
      <c r="R70" s="53"/>
    </row>
    <row r="71" spans="1:18" ht="15.75" customHeight="1">
      <c r="A71" s="227"/>
      <c r="B71" s="54" t="s">
        <v>12</v>
      </c>
      <c r="C71" s="19" t="s">
        <v>65</v>
      </c>
      <c r="D71" s="21" t="s">
        <v>65</v>
      </c>
      <c r="E71" s="21" t="s">
        <v>65</v>
      </c>
      <c r="F71" s="21" t="s">
        <v>65</v>
      </c>
      <c r="G71" s="21" t="s">
        <v>65</v>
      </c>
      <c r="H71" s="21" t="s">
        <v>139</v>
      </c>
      <c r="I71" s="21" t="s">
        <v>140</v>
      </c>
      <c r="J71" s="4">
        <f>((1.5+2)+1.5)+2</f>
        <v>7</v>
      </c>
      <c r="K71" s="53">
        <f>(((2+2)+2)+2)+2</f>
        <v>10</v>
      </c>
      <c r="L71" s="53">
        <f>+J71-K71</f>
        <v>-3</v>
      </c>
      <c r="M71" s="53"/>
      <c r="N71" s="53"/>
      <c r="O71" s="53"/>
      <c r="P71" s="53"/>
      <c r="Q71" s="53"/>
      <c r="R71" s="53"/>
    </row>
    <row r="72" spans="1:18" ht="15.75" customHeight="1">
      <c r="A72" s="215" t="s">
        <v>23</v>
      </c>
      <c r="B72" s="25" t="s">
        <v>9</v>
      </c>
      <c r="C72" s="40" t="s">
        <v>65</v>
      </c>
      <c r="D72" s="31" t="s">
        <v>126</v>
      </c>
      <c r="E72" s="31" t="s">
        <v>127</v>
      </c>
      <c r="F72" s="31" t="s">
        <v>126</v>
      </c>
      <c r="G72" s="31" t="s">
        <v>127</v>
      </c>
      <c r="H72" s="31" t="s">
        <v>126</v>
      </c>
      <c r="I72" s="31" t="s">
        <v>138</v>
      </c>
      <c r="J72" s="4"/>
      <c r="K72" s="53"/>
      <c r="L72" s="53"/>
      <c r="M72" s="53"/>
      <c r="N72" s="53"/>
      <c r="O72" s="53"/>
      <c r="P72" s="53"/>
      <c r="Q72" s="53"/>
      <c r="R72" s="53"/>
    </row>
    <row r="73" spans="1:18" ht="15.75" customHeight="1">
      <c r="A73" s="216"/>
      <c r="B73" s="54" t="s">
        <v>12</v>
      </c>
      <c r="C73" s="19" t="s">
        <v>65</v>
      </c>
      <c r="D73" s="21" t="s">
        <v>65</v>
      </c>
      <c r="E73" s="21" t="s">
        <v>65</v>
      </c>
      <c r="F73" s="21" t="s">
        <v>65</v>
      </c>
      <c r="G73" s="21" t="s">
        <v>65</v>
      </c>
      <c r="H73" s="21" t="s">
        <v>65</v>
      </c>
      <c r="I73" s="21" t="s">
        <v>140</v>
      </c>
      <c r="J73" s="4">
        <f>(((1.5+1.5)+1.5)+1.5)+1.5</f>
        <v>7.5</v>
      </c>
      <c r="K73" s="53">
        <f>((1.5+1.5)+1.5)+1.5</f>
        <v>6</v>
      </c>
      <c r="L73" s="53">
        <f>+J73-K73</f>
        <v>1.5</v>
      </c>
      <c r="M73" s="53"/>
      <c r="N73" s="53"/>
      <c r="O73" s="53"/>
      <c r="P73" s="53"/>
      <c r="Q73" s="53"/>
      <c r="R73" s="53"/>
    </row>
    <row r="74" spans="1:18" ht="15.75" customHeight="1">
      <c r="A74" s="215" t="s">
        <v>25</v>
      </c>
      <c r="B74" s="25" t="s">
        <v>9</v>
      </c>
      <c r="C74" s="40" t="s">
        <v>65</v>
      </c>
      <c r="D74" s="31" t="s">
        <v>128</v>
      </c>
      <c r="E74" s="31" t="s">
        <v>65</v>
      </c>
      <c r="F74" s="31" t="s">
        <v>65</v>
      </c>
      <c r="G74" s="31" t="s">
        <v>65</v>
      </c>
      <c r="H74" s="31" t="s">
        <v>65</v>
      </c>
      <c r="I74" s="31" t="s">
        <v>138</v>
      </c>
      <c r="J74" s="4"/>
      <c r="K74" s="53"/>
      <c r="L74" s="53"/>
      <c r="M74" s="53"/>
      <c r="N74" s="53"/>
      <c r="O74" s="53"/>
      <c r="P74" s="53"/>
      <c r="Q74" s="53"/>
      <c r="R74" s="53"/>
    </row>
    <row r="75" spans="1:18" ht="15.75" customHeight="1">
      <c r="A75" s="216"/>
      <c r="B75" s="54" t="s">
        <v>12</v>
      </c>
      <c r="C75" s="19" t="s">
        <v>65</v>
      </c>
      <c r="D75" s="21" t="s">
        <v>65</v>
      </c>
      <c r="E75" s="21" t="s">
        <v>130</v>
      </c>
      <c r="F75" s="21" t="s">
        <v>131</v>
      </c>
      <c r="G75" s="21" t="s">
        <v>130</v>
      </c>
      <c r="H75" s="21" t="s">
        <v>65</v>
      </c>
      <c r="I75" s="21" t="s">
        <v>140</v>
      </c>
      <c r="J75" s="4">
        <f>((1.5+1)+1)+1</f>
        <v>4.5</v>
      </c>
      <c r="K75" s="53">
        <f>(1.25+1.25)+1.25</f>
        <v>3.75</v>
      </c>
      <c r="L75" s="53">
        <f>+J75-K75</f>
        <v>0.75</v>
      </c>
      <c r="M75" s="53"/>
      <c r="N75" s="53"/>
      <c r="O75" s="53"/>
      <c r="P75" s="53"/>
      <c r="Q75" s="53"/>
      <c r="R75" s="53"/>
    </row>
    <row r="76" spans="1:18" ht="15.75" customHeight="1">
      <c r="A76" s="215" t="s">
        <v>27</v>
      </c>
      <c r="B76" s="25" t="s">
        <v>9</v>
      </c>
      <c r="C76" s="40" t="s">
        <v>65</v>
      </c>
      <c r="D76" s="31" t="s">
        <v>65</v>
      </c>
      <c r="E76" s="31" t="s">
        <v>65</v>
      </c>
      <c r="F76" s="31" t="s">
        <v>65</v>
      </c>
      <c r="G76" s="31" t="s">
        <v>65</v>
      </c>
      <c r="H76" s="31" t="s">
        <v>65</v>
      </c>
      <c r="I76" s="31" t="s">
        <v>138</v>
      </c>
      <c r="J76" s="4"/>
      <c r="K76" s="53"/>
      <c r="L76" s="53"/>
      <c r="M76" s="53"/>
      <c r="N76" s="53"/>
      <c r="O76" s="53"/>
      <c r="P76" s="53"/>
      <c r="Q76" s="53"/>
      <c r="R76" s="53"/>
    </row>
    <row r="77" spans="1:18" ht="15.75" customHeight="1">
      <c r="A77" s="216"/>
      <c r="B77" s="54" t="s">
        <v>12</v>
      </c>
      <c r="C77" s="19"/>
      <c r="D77" s="21" t="s">
        <v>65</v>
      </c>
      <c r="E77" s="21" t="s">
        <v>133</v>
      </c>
      <c r="F77" s="21" t="s">
        <v>65</v>
      </c>
      <c r="G77" s="21" t="s">
        <v>133</v>
      </c>
      <c r="H77" s="21" t="s">
        <v>131</v>
      </c>
      <c r="I77" s="21" t="s">
        <v>140</v>
      </c>
      <c r="J77" s="4">
        <f>(1+1)+1</f>
        <v>3</v>
      </c>
      <c r="K77" s="53">
        <v>3</v>
      </c>
      <c r="L77" s="53">
        <f>+J77-K77</f>
        <v>0</v>
      </c>
      <c r="M77" s="53"/>
      <c r="N77" s="53"/>
      <c r="O77" s="53"/>
      <c r="P77" s="53"/>
      <c r="Q77" s="53"/>
      <c r="R77" s="53"/>
    </row>
    <row r="78" spans="1:18" ht="15.75" customHeight="1">
      <c r="A78" s="215" t="s">
        <v>28</v>
      </c>
      <c r="B78" s="25" t="s">
        <v>9</v>
      </c>
      <c r="C78" s="40" t="s">
        <v>65</v>
      </c>
      <c r="D78" s="31" t="s">
        <v>134</v>
      </c>
      <c r="E78" s="31" t="s">
        <v>65</v>
      </c>
      <c r="F78" s="31" t="s">
        <v>65</v>
      </c>
      <c r="G78" s="31" t="s">
        <v>65</v>
      </c>
      <c r="H78" s="18" t="s">
        <v>65</v>
      </c>
      <c r="I78" s="31" t="s">
        <v>138</v>
      </c>
      <c r="J78" s="4"/>
      <c r="K78" s="53"/>
      <c r="L78" s="53"/>
      <c r="M78" s="53"/>
      <c r="N78" s="53"/>
      <c r="O78" s="53"/>
      <c r="P78" s="53"/>
      <c r="Q78" s="53"/>
      <c r="R78" s="53"/>
    </row>
    <row r="79" spans="1:18" ht="15.75" customHeight="1">
      <c r="A79" s="216"/>
      <c r="B79" s="54" t="s">
        <v>12</v>
      </c>
      <c r="C79" s="19" t="s">
        <v>65</v>
      </c>
      <c r="D79" s="21" t="s">
        <v>65</v>
      </c>
      <c r="E79" s="21" t="s">
        <v>135</v>
      </c>
      <c r="F79" s="21" t="s">
        <v>33</v>
      </c>
      <c r="G79" s="21" t="s">
        <v>65</v>
      </c>
      <c r="H79" s="21" t="s">
        <v>33</v>
      </c>
      <c r="I79" s="21" t="s">
        <v>140</v>
      </c>
      <c r="J79" s="4">
        <f>((1+1)+1)+1</f>
        <v>4</v>
      </c>
      <c r="K79" s="53">
        <f>(1+1)+1</f>
        <v>3</v>
      </c>
      <c r="L79" s="53">
        <f>+J79-K79</f>
        <v>1</v>
      </c>
      <c r="M79" s="53"/>
      <c r="N79" s="53"/>
      <c r="O79" s="53"/>
      <c r="P79" s="53"/>
      <c r="Q79" s="53"/>
      <c r="R79" s="53"/>
    </row>
    <row r="80" spans="1:18" ht="15.75" customHeight="1">
      <c r="A80" s="215" t="s">
        <v>55</v>
      </c>
      <c r="B80" s="25" t="s">
        <v>9</v>
      </c>
      <c r="C80" s="40" t="s">
        <v>65</v>
      </c>
      <c r="D80" s="31" t="s">
        <v>65</v>
      </c>
      <c r="E80" s="31" t="s">
        <v>65</v>
      </c>
      <c r="F80" s="31" t="s">
        <v>65</v>
      </c>
      <c r="G80" s="31" t="s">
        <v>65</v>
      </c>
      <c r="H80" s="31" t="s">
        <v>65</v>
      </c>
      <c r="I80" s="31" t="s">
        <v>138</v>
      </c>
      <c r="J80" s="4"/>
      <c r="K80" s="53"/>
      <c r="L80" s="53"/>
      <c r="M80" s="53"/>
      <c r="N80" s="53"/>
      <c r="O80" s="53"/>
      <c r="P80" s="53"/>
      <c r="Q80" s="53"/>
      <c r="R80" s="53"/>
    </row>
    <row r="81" spans="1:18" ht="15.75" customHeight="1">
      <c r="A81" s="216"/>
      <c r="B81" s="54" t="s">
        <v>12</v>
      </c>
      <c r="C81" s="19" t="s">
        <v>65</v>
      </c>
      <c r="D81" s="21" t="s">
        <v>65</v>
      </c>
      <c r="E81" s="21" t="s">
        <v>135</v>
      </c>
      <c r="F81" s="21" t="s">
        <v>33</v>
      </c>
      <c r="G81" s="21" t="s">
        <v>65</v>
      </c>
      <c r="H81" s="21" t="s">
        <v>33</v>
      </c>
      <c r="I81" s="21" t="s">
        <v>140</v>
      </c>
      <c r="J81" s="4">
        <f>(1+1)+1</f>
        <v>3</v>
      </c>
      <c r="K81" s="53">
        <f>1+1</f>
        <v>2</v>
      </c>
      <c r="L81" s="53">
        <f>+J81-K81</f>
        <v>1</v>
      </c>
      <c r="M81" s="53"/>
      <c r="N81" s="53"/>
      <c r="O81" s="53"/>
      <c r="P81" s="53"/>
      <c r="Q81" s="53"/>
      <c r="R81" s="53"/>
    </row>
    <row r="82" spans="1:18" ht="15.75" customHeight="1">
      <c r="A82" s="213" t="s">
        <v>112</v>
      </c>
      <c r="B82" s="57"/>
      <c r="C82" s="15" t="s">
        <v>1</v>
      </c>
      <c r="D82" s="15" t="s">
        <v>2</v>
      </c>
      <c r="E82" s="15" t="s">
        <v>3</v>
      </c>
      <c r="F82" s="15" t="s">
        <v>4</v>
      </c>
      <c r="G82" s="15" t="s">
        <v>5</v>
      </c>
      <c r="H82" s="15" t="s">
        <v>6</v>
      </c>
      <c r="I82" s="15" t="s">
        <v>7</v>
      </c>
      <c r="J82" s="32"/>
      <c r="K82" s="53"/>
      <c r="L82" s="53"/>
      <c r="M82" s="53"/>
      <c r="N82" s="53"/>
      <c r="O82" s="53"/>
      <c r="P82" s="53"/>
      <c r="Q82" s="53"/>
      <c r="R82" s="53"/>
    </row>
    <row r="83" spans="1:18" ht="15.75" customHeight="1">
      <c r="A83" s="214"/>
      <c r="B83" s="39"/>
      <c r="C83" s="8">
        <f>+I56+1</f>
        <v>41455</v>
      </c>
      <c r="D83" s="8">
        <f t="shared" ref="D83:I83" si="3">C83+1</f>
        <v>41456</v>
      </c>
      <c r="E83" s="8">
        <f t="shared" si="3"/>
        <v>41457</v>
      </c>
      <c r="F83" s="8">
        <f t="shared" si="3"/>
        <v>41458</v>
      </c>
      <c r="G83" s="8">
        <f t="shared" si="3"/>
        <v>41459</v>
      </c>
      <c r="H83" s="8">
        <f t="shared" si="3"/>
        <v>41460</v>
      </c>
      <c r="I83" s="35">
        <f t="shared" si="3"/>
        <v>41461</v>
      </c>
      <c r="J83" s="53"/>
      <c r="K83" s="53"/>
      <c r="L83" s="53"/>
      <c r="M83" s="53"/>
      <c r="N83" s="53"/>
      <c r="O83" s="53"/>
      <c r="P83" s="53"/>
      <c r="Q83" s="53"/>
      <c r="R83" s="53"/>
    </row>
    <row r="84" spans="1:18" ht="15.75" customHeight="1">
      <c r="A84" s="233" t="s">
        <v>8</v>
      </c>
      <c r="B84" s="25" t="s">
        <v>9</v>
      </c>
      <c r="C84" s="34" t="s">
        <v>138</v>
      </c>
      <c r="D84" s="49" t="s">
        <v>117</v>
      </c>
      <c r="E84" s="49" t="s">
        <v>117</v>
      </c>
      <c r="F84" s="49" t="s">
        <v>117</v>
      </c>
      <c r="G84" s="49" t="s">
        <v>65</v>
      </c>
      <c r="H84" s="49" t="s">
        <v>117</v>
      </c>
      <c r="I84" s="49" t="s">
        <v>10</v>
      </c>
      <c r="J84" s="4"/>
      <c r="K84" s="53"/>
      <c r="L84" s="53"/>
      <c r="M84" s="53"/>
      <c r="N84" s="53"/>
      <c r="O84" s="53"/>
      <c r="P84" s="53"/>
      <c r="Q84" s="53"/>
      <c r="R84" s="53"/>
    </row>
    <row r="85" spans="1:18">
      <c r="A85" s="234"/>
      <c r="B85" s="42" t="s">
        <v>11</v>
      </c>
      <c r="C85" s="34" t="s">
        <v>139</v>
      </c>
      <c r="D85" s="49" t="s">
        <v>65</v>
      </c>
      <c r="E85" s="49" t="s">
        <v>65</v>
      </c>
      <c r="F85" s="49" t="s">
        <v>65</v>
      </c>
      <c r="G85" s="49" t="s">
        <v>65</v>
      </c>
      <c r="H85" s="49" t="s">
        <v>65</v>
      </c>
      <c r="I85" s="49" t="s">
        <v>65</v>
      </c>
      <c r="J85" s="4"/>
      <c r="K85" s="53"/>
      <c r="L85" s="53"/>
      <c r="M85" s="53"/>
      <c r="N85" s="53"/>
      <c r="O85" s="53"/>
      <c r="P85" s="53"/>
      <c r="Q85" s="53"/>
      <c r="R85" s="53"/>
    </row>
    <row r="86" spans="1:18" ht="15.75" customHeight="1">
      <c r="A86" s="235"/>
      <c r="B86" s="54" t="s">
        <v>12</v>
      </c>
      <c r="C86" s="19"/>
      <c r="D86" s="21" t="s">
        <v>119</v>
      </c>
      <c r="E86" s="21" t="s">
        <v>65</v>
      </c>
      <c r="F86" s="21" t="s">
        <v>65</v>
      </c>
      <c r="G86" s="21" t="s">
        <v>65</v>
      </c>
      <c r="H86" s="21" t="s">
        <v>65</v>
      </c>
      <c r="I86" s="21" t="s">
        <v>65</v>
      </c>
      <c r="J86" s="4">
        <f>(((2+2)+2)+2)+2</f>
        <v>10</v>
      </c>
      <c r="K86" s="53">
        <f>(2.5+2.5)+2.5</f>
        <v>7.5</v>
      </c>
      <c r="L86" s="53">
        <f>+J86-K86</f>
        <v>2.5</v>
      </c>
      <c r="M86" s="53"/>
      <c r="N86" s="53"/>
      <c r="O86" s="53"/>
      <c r="P86" s="53"/>
      <c r="Q86" s="53"/>
      <c r="R86" s="53"/>
    </row>
    <row r="87" spans="1:18" ht="15.75" customHeight="1">
      <c r="A87" s="215" t="s">
        <v>120</v>
      </c>
      <c r="B87" s="25" t="s">
        <v>9</v>
      </c>
      <c r="C87" s="40" t="s">
        <v>138</v>
      </c>
      <c r="D87" s="31" t="s">
        <v>117</v>
      </c>
      <c r="E87" s="31" t="s">
        <v>117</v>
      </c>
      <c r="F87" s="31" t="s">
        <v>117</v>
      </c>
      <c r="G87" s="31" t="s">
        <v>65</v>
      </c>
      <c r="H87" s="31" t="s">
        <v>117</v>
      </c>
      <c r="I87" s="31" t="s">
        <v>10</v>
      </c>
      <c r="J87" s="4"/>
      <c r="K87" s="53"/>
      <c r="L87" s="53"/>
      <c r="M87" s="53"/>
      <c r="N87" s="53"/>
      <c r="O87" s="53"/>
      <c r="P87" s="53"/>
      <c r="Q87" s="53"/>
      <c r="R87" s="53"/>
    </row>
    <row r="88" spans="1:18">
      <c r="A88" s="217"/>
      <c r="B88" s="42" t="s">
        <v>11</v>
      </c>
      <c r="C88" s="34" t="s">
        <v>139</v>
      </c>
      <c r="D88" s="49" t="s">
        <v>65</v>
      </c>
      <c r="E88" s="49" t="s">
        <v>65</v>
      </c>
      <c r="F88" s="49" t="s">
        <v>65</v>
      </c>
      <c r="G88" s="49" t="s">
        <v>65</v>
      </c>
      <c r="H88" s="49" t="s">
        <v>65</v>
      </c>
      <c r="I88" s="49" t="s">
        <v>65</v>
      </c>
      <c r="J88" s="4">
        <f>(((4+2)+2)+2)+2</f>
        <v>12</v>
      </c>
      <c r="K88" s="53">
        <f>(2.25+2.25)+2.25</f>
        <v>6.75</v>
      </c>
      <c r="L88" s="53">
        <f>+J88-K88</f>
        <v>5.25</v>
      </c>
      <c r="M88" s="53"/>
      <c r="N88" s="53"/>
      <c r="O88" s="53"/>
      <c r="P88" s="53"/>
      <c r="Q88" s="53"/>
      <c r="R88" s="53"/>
    </row>
    <row r="89" spans="1:18" ht="15.75" customHeight="1">
      <c r="A89" s="216"/>
      <c r="B89" s="54" t="s">
        <v>12</v>
      </c>
      <c r="C89" s="19"/>
      <c r="D89" s="21" t="s">
        <v>119</v>
      </c>
      <c r="E89" s="21" t="s">
        <v>65</v>
      </c>
      <c r="F89" s="21" t="s">
        <v>65</v>
      </c>
      <c r="G89" s="21" t="s">
        <v>65</v>
      </c>
      <c r="H89" s="21" t="s">
        <v>65</v>
      </c>
      <c r="I89" s="21" t="s">
        <v>65</v>
      </c>
      <c r="J89" s="4"/>
      <c r="K89" s="53"/>
      <c r="L89" s="53"/>
      <c r="M89" s="53"/>
      <c r="N89" s="53"/>
      <c r="O89" s="53"/>
      <c r="P89" s="53"/>
      <c r="Q89" s="53"/>
      <c r="R89" s="53"/>
    </row>
    <row r="90" spans="1:18" ht="15.75" customHeight="1">
      <c r="A90" s="215" t="s">
        <v>15</v>
      </c>
      <c r="B90" s="25" t="s">
        <v>9</v>
      </c>
      <c r="C90" s="40" t="s">
        <v>138</v>
      </c>
      <c r="D90" s="31" t="s">
        <v>65</v>
      </c>
      <c r="E90" s="31" t="s">
        <v>121</v>
      </c>
      <c r="F90" s="31" t="s">
        <v>65</v>
      </c>
      <c r="G90" s="31" t="s">
        <v>65</v>
      </c>
      <c r="H90" s="31" t="s">
        <v>65</v>
      </c>
      <c r="I90" s="31" t="s">
        <v>16</v>
      </c>
      <c r="J90" s="4"/>
      <c r="K90" s="53"/>
      <c r="L90" s="53"/>
      <c r="M90" s="53"/>
      <c r="N90" s="53"/>
      <c r="O90" s="53"/>
      <c r="P90" s="53"/>
      <c r="Q90" s="53"/>
      <c r="R90" s="53"/>
    </row>
    <row r="91" spans="1:18">
      <c r="A91" s="217"/>
      <c r="B91" s="42" t="s">
        <v>11</v>
      </c>
      <c r="C91" s="34" t="s">
        <v>139</v>
      </c>
      <c r="D91" s="49" t="s">
        <v>65</v>
      </c>
      <c r="E91" s="49" t="s">
        <v>65</v>
      </c>
      <c r="F91" s="49" t="s">
        <v>65</v>
      </c>
      <c r="G91" s="49" t="s">
        <v>65</v>
      </c>
      <c r="H91" s="49" t="s">
        <v>65</v>
      </c>
      <c r="I91" s="49" t="s">
        <v>65</v>
      </c>
      <c r="J91" s="4">
        <f>(((1.5+2)+1.5)+1.5)+1.5</f>
        <v>8</v>
      </c>
      <c r="K91" s="53">
        <f>((2.25+2.25)+2.25)+1.5</f>
        <v>8.25</v>
      </c>
      <c r="L91" s="53">
        <f>+J91-K91</f>
        <v>-0.25</v>
      </c>
      <c r="M91" s="53"/>
      <c r="N91" s="53"/>
      <c r="O91" s="53"/>
      <c r="P91" s="53"/>
      <c r="Q91" s="53"/>
      <c r="R91" s="53"/>
    </row>
    <row r="92" spans="1:18" ht="15.75" customHeight="1">
      <c r="A92" s="216"/>
      <c r="B92" s="54" t="s">
        <v>12</v>
      </c>
      <c r="C92" s="19"/>
      <c r="D92" s="21" t="s">
        <v>122</v>
      </c>
      <c r="E92" s="21" t="s">
        <v>65</v>
      </c>
      <c r="F92" s="21" t="s">
        <v>122</v>
      </c>
      <c r="G92" s="21" t="s">
        <v>65</v>
      </c>
      <c r="H92" s="21" t="s">
        <v>14</v>
      </c>
      <c r="I92" s="21" t="s">
        <v>65</v>
      </c>
      <c r="J92" s="4"/>
      <c r="K92" s="53"/>
      <c r="L92" s="53"/>
      <c r="M92" s="53"/>
      <c r="N92" s="53"/>
      <c r="O92" s="53"/>
      <c r="P92" s="53"/>
      <c r="Q92" s="53"/>
      <c r="R92" s="53"/>
    </row>
    <row r="93" spans="1:18" ht="15.75" customHeight="1">
      <c r="A93" s="215" t="s">
        <v>18</v>
      </c>
      <c r="B93" s="25" t="s">
        <v>9</v>
      </c>
      <c r="C93" s="40" t="s">
        <v>138</v>
      </c>
      <c r="D93" s="31" t="s">
        <v>65</v>
      </c>
      <c r="E93" s="31" t="s">
        <v>121</v>
      </c>
      <c r="F93" s="31" t="s">
        <v>65</v>
      </c>
      <c r="G93" s="31" t="s">
        <v>65</v>
      </c>
      <c r="H93" s="31" t="s">
        <v>65</v>
      </c>
      <c r="I93" s="31" t="s">
        <v>16</v>
      </c>
      <c r="J93" s="4"/>
      <c r="K93" s="53"/>
      <c r="L93" s="53"/>
      <c r="M93" s="53"/>
      <c r="N93" s="53"/>
      <c r="O93" s="53"/>
      <c r="P93" s="53"/>
      <c r="Q93" s="53"/>
      <c r="R93" s="53"/>
    </row>
    <row r="94" spans="1:18" ht="15.75" customHeight="1">
      <c r="A94" s="216"/>
      <c r="B94" s="54" t="s">
        <v>12</v>
      </c>
      <c r="C94" s="19" t="s">
        <v>139</v>
      </c>
      <c r="D94" s="21" t="s">
        <v>122</v>
      </c>
      <c r="E94" s="21" t="s">
        <v>65</v>
      </c>
      <c r="F94" s="21" t="s">
        <v>122</v>
      </c>
      <c r="G94" s="21" t="s">
        <v>65</v>
      </c>
      <c r="H94" s="21" t="s">
        <v>14</v>
      </c>
      <c r="I94" s="21" t="s">
        <v>65</v>
      </c>
      <c r="J94" s="4">
        <f>(((1.5+2)+1.5)+1.5)+1.5</f>
        <v>8</v>
      </c>
      <c r="K94" s="53">
        <f>((2+2)+2)+1.5</f>
        <v>7.5</v>
      </c>
      <c r="L94" s="53">
        <f>+J94-K94</f>
        <v>0.5</v>
      </c>
      <c r="M94" s="53"/>
      <c r="N94" s="53"/>
      <c r="O94" s="53"/>
      <c r="P94" s="53"/>
      <c r="Q94" s="53"/>
      <c r="R94" s="53"/>
    </row>
    <row r="95" spans="1:18" ht="15.75" customHeight="1">
      <c r="A95" s="215" t="s">
        <v>123</v>
      </c>
      <c r="B95" s="25" t="s">
        <v>9</v>
      </c>
      <c r="C95" s="40" t="s">
        <v>65</v>
      </c>
      <c r="D95" s="31" t="s">
        <v>65</v>
      </c>
      <c r="E95" s="31" t="s">
        <v>65</v>
      </c>
      <c r="F95" s="31" t="s">
        <v>65</v>
      </c>
      <c r="G95" s="31" t="s">
        <v>65</v>
      </c>
      <c r="H95" s="31" t="s">
        <v>65</v>
      </c>
      <c r="I95" s="31" t="s">
        <v>65</v>
      </c>
      <c r="J95" s="4"/>
      <c r="K95" s="53"/>
      <c r="L95" s="53"/>
      <c r="M95" s="53"/>
      <c r="N95" s="53"/>
      <c r="O95" s="53"/>
      <c r="P95" s="53"/>
      <c r="Q95" s="53"/>
      <c r="R95" s="53"/>
    </row>
    <row r="96" spans="1:18" ht="15.75" customHeight="1">
      <c r="A96" s="216"/>
      <c r="B96" s="54" t="s">
        <v>12</v>
      </c>
      <c r="C96" s="19" t="s">
        <v>65</v>
      </c>
      <c r="D96" s="21" t="s">
        <v>122</v>
      </c>
      <c r="E96" s="21" t="s">
        <v>65</v>
      </c>
      <c r="F96" s="21" t="s">
        <v>122</v>
      </c>
      <c r="G96" s="21" t="s">
        <v>65</v>
      </c>
      <c r="H96" s="21" t="s">
        <v>14</v>
      </c>
      <c r="I96" s="21" t="s">
        <v>65</v>
      </c>
      <c r="J96" s="4"/>
      <c r="K96" s="53"/>
      <c r="L96" s="53"/>
      <c r="M96" s="53"/>
      <c r="N96" s="53"/>
      <c r="O96" s="53"/>
      <c r="P96" s="53"/>
      <c r="Q96" s="53"/>
      <c r="R96" s="53"/>
    </row>
    <row r="97" spans="1:18" ht="15.75" customHeight="1">
      <c r="A97" s="218" t="s">
        <v>19</v>
      </c>
      <c r="B97" s="25" t="s">
        <v>9</v>
      </c>
      <c r="C97" s="40" t="s">
        <v>138</v>
      </c>
      <c r="D97" s="31" t="s">
        <v>124</v>
      </c>
      <c r="E97" s="31" t="s">
        <v>125</v>
      </c>
      <c r="F97" s="31" t="s">
        <v>124</v>
      </c>
      <c r="G97" s="31" t="s">
        <v>65</v>
      </c>
      <c r="H97" s="31" t="s">
        <v>124</v>
      </c>
      <c r="I97" s="31" t="s">
        <v>65</v>
      </c>
      <c r="J97" s="4"/>
      <c r="K97" s="53"/>
      <c r="L97" s="53"/>
      <c r="M97" s="53"/>
      <c r="N97" s="53"/>
      <c r="O97" s="53"/>
      <c r="P97" s="53"/>
      <c r="Q97" s="53"/>
      <c r="R97" s="53"/>
    </row>
    <row r="98" spans="1:18" ht="15.75" customHeight="1">
      <c r="A98" s="219"/>
      <c r="B98" s="54" t="s">
        <v>12</v>
      </c>
      <c r="C98" s="19"/>
      <c r="D98" s="21" t="s">
        <v>65</v>
      </c>
      <c r="E98" s="21" t="s">
        <v>65</v>
      </c>
      <c r="F98" s="21" t="s">
        <v>65</v>
      </c>
      <c r="G98" s="21" t="s">
        <v>65</v>
      </c>
      <c r="H98" s="21" t="s">
        <v>65</v>
      </c>
      <c r="I98" s="21" t="s">
        <v>65</v>
      </c>
      <c r="J98" s="4">
        <f>((1.5+2)+1.5)+1.5</f>
        <v>6.5</v>
      </c>
      <c r="K98" s="53">
        <v>7.5</v>
      </c>
      <c r="L98" s="53">
        <v>0.5</v>
      </c>
      <c r="M98" s="53"/>
      <c r="N98" s="53"/>
      <c r="O98" s="53"/>
      <c r="P98" s="53"/>
      <c r="Q98" s="53"/>
      <c r="R98" s="53"/>
    </row>
    <row r="99" spans="1:18" ht="15.75" customHeight="1">
      <c r="A99" s="215" t="s">
        <v>23</v>
      </c>
      <c r="B99" s="25" t="s">
        <v>9</v>
      </c>
      <c r="C99" s="40" t="s">
        <v>138</v>
      </c>
      <c r="D99" s="31" t="s">
        <v>126</v>
      </c>
      <c r="E99" s="31" t="s">
        <v>127</v>
      </c>
      <c r="F99" s="31" t="s">
        <v>126</v>
      </c>
      <c r="G99" s="31" t="s">
        <v>65</v>
      </c>
      <c r="H99" s="31" t="s">
        <v>126</v>
      </c>
      <c r="I99" s="31" t="s">
        <v>65</v>
      </c>
      <c r="J99" s="4"/>
      <c r="K99" s="53"/>
      <c r="L99" s="53"/>
      <c r="M99" s="53"/>
      <c r="N99" s="53"/>
      <c r="O99" s="53"/>
      <c r="P99" s="53"/>
      <c r="Q99" s="53"/>
      <c r="R99" s="53"/>
    </row>
    <row r="100" spans="1:18" ht="15.75" customHeight="1">
      <c r="A100" s="216"/>
      <c r="B100" s="54" t="s">
        <v>12</v>
      </c>
      <c r="C100" s="19" t="s">
        <v>139</v>
      </c>
      <c r="D100" s="21" t="s">
        <v>65</v>
      </c>
      <c r="E100" s="21" t="s">
        <v>65</v>
      </c>
      <c r="F100" s="21" t="s">
        <v>65</v>
      </c>
      <c r="G100" s="21" t="s">
        <v>65</v>
      </c>
      <c r="H100" s="21" t="s">
        <v>65</v>
      </c>
      <c r="I100" s="21" t="s">
        <v>65</v>
      </c>
      <c r="J100" s="4">
        <f>((1.5+1.5)+1.5)+1.5</f>
        <v>6</v>
      </c>
      <c r="K100" s="53">
        <f>((1.5+1.5)+1.5)+1.5</f>
        <v>6</v>
      </c>
      <c r="L100" s="53">
        <f>+J100-K100</f>
        <v>0</v>
      </c>
      <c r="M100" s="53"/>
      <c r="N100" s="53"/>
      <c r="O100" s="53"/>
      <c r="P100" s="53"/>
      <c r="Q100" s="53"/>
      <c r="R100" s="53"/>
    </row>
    <row r="101" spans="1:18" ht="15.75" customHeight="1">
      <c r="A101" s="215" t="s">
        <v>25</v>
      </c>
      <c r="B101" s="25" t="s">
        <v>9</v>
      </c>
      <c r="C101" s="40" t="s">
        <v>138</v>
      </c>
      <c r="D101" s="31" t="s">
        <v>128</v>
      </c>
      <c r="E101" s="31" t="s">
        <v>65</v>
      </c>
      <c r="F101" s="31" t="s">
        <v>65</v>
      </c>
      <c r="G101" s="31" t="s">
        <v>65</v>
      </c>
      <c r="H101" s="31" t="s">
        <v>65</v>
      </c>
      <c r="I101" s="31" t="s">
        <v>136</v>
      </c>
      <c r="J101" s="4"/>
      <c r="K101" s="53"/>
      <c r="L101" s="53"/>
      <c r="M101" s="53"/>
      <c r="N101" s="53"/>
      <c r="O101" s="53"/>
      <c r="P101" s="53"/>
      <c r="Q101" s="53"/>
      <c r="R101" s="53"/>
    </row>
    <row r="102" spans="1:18" ht="15.75" customHeight="1">
      <c r="A102" s="216"/>
      <c r="B102" s="54" t="s">
        <v>12</v>
      </c>
      <c r="C102" s="19" t="s">
        <v>139</v>
      </c>
      <c r="D102" s="21" t="s">
        <v>65</v>
      </c>
      <c r="E102" s="21" t="s">
        <v>131</v>
      </c>
      <c r="F102" s="21" t="s">
        <v>131</v>
      </c>
      <c r="G102" s="21" t="s">
        <v>65</v>
      </c>
      <c r="H102" s="21" t="s">
        <v>65</v>
      </c>
      <c r="I102" s="21" t="s">
        <v>65</v>
      </c>
      <c r="J102" s="4">
        <f>((1.5+1)+1)+1.5</f>
        <v>5</v>
      </c>
      <c r="K102" s="53">
        <f>(1.25+1.25)+1.25</f>
        <v>3.75</v>
      </c>
      <c r="L102" s="53">
        <f>+J102-K102</f>
        <v>1.25</v>
      </c>
      <c r="M102" s="53"/>
      <c r="N102" s="53"/>
      <c r="O102" s="53"/>
      <c r="P102" s="53"/>
      <c r="Q102" s="53"/>
      <c r="R102" s="53"/>
    </row>
    <row r="103" spans="1:18" ht="15.75" customHeight="1">
      <c r="A103" s="215" t="s">
        <v>27</v>
      </c>
      <c r="B103" s="25" t="s">
        <v>9</v>
      </c>
      <c r="C103" s="40" t="s">
        <v>138</v>
      </c>
      <c r="D103" s="31" t="s">
        <v>65</v>
      </c>
      <c r="E103" s="31" t="s">
        <v>65</v>
      </c>
      <c r="F103" s="31" t="s">
        <v>65</v>
      </c>
      <c r="G103" s="31" t="s">
        <v>65</v>
      </c>
      <c r="H103" s="31" t="s">
        <v>65</v>
      </c>
      <c r="I103" s="31" t="s">
        <v>137</v>
      </c>
      <c r="J103" s="4"/>
      <c r="K103" s="53"/>
      <c r="L103" s="53"/>
      <c r="M103" s="53"/>
      <c r="N103" s="53"/>
      <c r="O103" s="53"/>
      <c r="P103" s="53"/>
      <c r="Q103" s="53"/>
      <c r="R103" s="53"/>
    </row>
    <row r="104" spans="1:18" ht="15.75" customHeight="1">
      <c r="A104" s="216"/>
      <c r="B104" s="54" t="s">
        <v>12</v>
      </c>
      <c r="C104" s="19" t="s">
        <v>139</v>
      </c>
      <c r="D104" s="21" t="s">
        <v>65</v>
      </c>
      <c r="E104" s="21" t="s">
        <v>35</v>
      </c>
      <c r="F104" s="21" t="s">
        <v>65</v>
      </c>
      <c r="G104" s="21" t="s">
        <v>65</v>
      </c>
      <c r="H104" s="21" t="s">
        <v>131</v>
      </c>
      <c r="I104" s="21" t="s">
        <v>65</v>
      </c>
      <c r="J104" s="4">
        <f>(1+1)+1</f>
        <v>3</v>
      </c>
      <c r="K104" s="53">
        <v>3</v>
      </c>
      <c r="L104" s="53">
        <f>+J104-K104</f>
        <v>0</v>
      </c>
      <c r="M104" s="53"/>
      <c r="N104" s="53"/>
      <c r="O104" s="53"/>
      <c r="P104" s="53"/>
      <c r="Q104" s="53"/>
      <c r="R104" s="53"/>
    </row>
    <row r="105" spans="1:18" ht="15.75" customHeight="1">
      <c r="A105" s="215" t="s">
        <v>28</v>
      </c>
      <c r="B105" s="25" t="s">
        <v>9</v>
      </c>
      <c r="C105" s="40" t="s">
        <v>138</v>
      </c>
      <c r="D105" s="31" t="s">
        <v>134</v>
      </c>
      <c r="E105" s="31" t="s">
        <v>65</v>
      </c>
      <c r="F105" s="31" t="s">
        <v>65</v>
      </c>
      <c r="G105" s="31" t="s">
        <v>65</v>
      </c>
      <c r="H105" s="18" t="s">
        <v>65</v>
      </c>
      <c r="I105" s="18" t="s">
        <v>65</v>
      </c>
      <c r="J105" s="4"/>
      <c r="K105" s="53"/>
      <c r="L105" s="53"/>
      <c r="M105" s="53"/>
      <c r="N105" s="53"/>
      <c r="O105" s="53"/>
      <c r="P105" s="53"/>
      <c r="Q105" s="53"/>
      <c r="R105" s="53"/>
    </row>
    <row r="106" spans="1:18" ht="15.75" customHeight="1">
      <c r="A106" s="216"/>
      <c r="B106" s="54" t="s">
        <v>12</v>
      </c>
      <c r="C106" s="19" t="s">
        <v>139</v>
      </c>
      <c r="D106" s="21" t="s">
        <v>65</v>
      </c>
      <c r="E106" s="21" t="s">
        <v>33</v>
      </c>
      <c r="F106" s="21" t="s">
        <v>33</v>
      </c>
      <c r="G106" s="21" t="s">
        <v>65</v>
      </c>
      <c r="H106" s="21" t="s">
        <v>33</v>
      </c>
      <c r="I106" s="45" t="s">
        <v>65</v>
      </c>
      <c r="J106" s="4">
        <f>((1+1)+1)+1</f>
        <v>4</v>
      </c>
      <c r="K106" s="53">
        <v>3</v>
      </c>
      <c r="L106" s="53">
        <f>+J106-K106</f>
        <v>1</v>
      </c>
      <c r="M106" s="53"/>
      <c r="N106" s="53"/>
      <c r="O106" s="53"/>
      <c r="P106" s="53"/>
      <c r="Q106" s="53"/>
      <c r="R106" s="53"/>
    </row>
    <row r="107" spans="1:18" ht="15.75" customHeight="1">
      <c r="A107" s="215" t="s">
        <v>31</v>
      </c>
      <c r="B107" s="25" t="s">
        <v>9</v>
      </c>
      <c r="C107" s="40" t="s">
        <v>138</v>
      </c>
      <c r="D107" s="31" t="s">
        <v>65</v>
      </c>
      <c r="E107" s="31" t="s">
        <v>65</v>
      </c>
      <c r="F107" s="31" t="s">
        <v>65</v>
      </c>
      <c r="G107" s="31" t="s">
        <v>65</v>
      </c>
      <c r="H107" s="31" t="s">
        <v>65</v>
      </c>
      <c r="I107" s="31" t="s">
        <v>65</v>
      </c>
      <c r="J107" s="4"/>
      <c r="K107" s="53"/>
      <c r="L107" s="53"/>
      <c r="M107" s="53"/>
      <c r="N107" s="53"/>
      <c r="O107" s="53"/>
      <c r="P107" s="53"/>
      <c r="Q107" s="53"/>
      <c r="R107" s="53"/>
    </row>
    <row r="108" spans="1:18" ht="15.75" customHeight="1">
      <c r="A108" s="216"/>
      <c r="B108" s="54" t="s">
        <v>12</v>
      </c>
      <c r="C108" s="19" t="s">
        <v>139</v>
      </c>
      <c r="D108" s="21" t="s">
        <v>65</v>
      </c>
      <c r="E108" s="21" t="s">
        <v>33</v>
      </c>
      <c r="F108" s="21" t="s">
        <v>33</v>
      </c>
      <c r="G108" s="21" t="s">
        <v>65</v>
      </c>
      <c r="H108" s="21" t="s">
        <v>33</v>
      </c>
      <c r="I108" s="21" t="s">
        <v>65</v>
      </c>
      <c r="J108" s="4">
        <f>(1+1)+1</f>
        <v>3</v>
      </c>
      <c r="K108" s="53">
        <v>3</v>
      </c>
      <c r="L108" s="53">
        <f>+J108-K108</f>
        <v>0</v>
      </c>
      <c r="M108" s="53"/>
      <c r="N108" s="53"/>
      <c r="O108" s="53"/>
      <c r="P108" s="53"/>
      <c r="Q108" s="53"/>
      <c r="R108" s="53"/>
    </row>
    <row r="109" spans="1:18" ht="15.75" customHeight="1">
      <c r="A109" s="213" t="s">
        <v>113</v>
      </c>
      <c r="B109" s="57"/>
      <c r="C109" s="15" t="s">
        <v>1</v>
      </c>
      <c r="D109" s="15" t="s">
        <v>2</v>
      </c>
      <c r="E109" s="15" t="s">
        <v>3</v>
      </c>
      <c r="F109" s="15" t="s">
        <v>4</v>
      </c>
      <c r="G109" s="15" t="s">
        <v>5</v>
      </c>
      <c r="H109" s="15" t="s">
        <v>6</v>
      </c>
      <c r="I109" s="15" t="s">
        <v>7</v>
      </c>
      <c r="J109" s="32"/>
      <c r="K109" s="53"/>
      <c r="L109" s="53"/>
      <c r="M109" s="53"/>
      <c r="N109" s="53"/>
      <c r="O109" s="53"/>
      <c r="P109" s="53"/>
      <c r="Q109" s="53"/>
      <c r="R109" s="53"/>
    </row>
    <row r="110" spans="1:18" ht="15.75" customHeight="1">
      <c r="A110" s="214"/>
      <c r="B110" s="39"/>
      <c r="C110" s="8">
        <f>+I83+1</f>
        <v>41462</v>
      </c>
      <c r="D110" s="8">
        <f t="shared" ref="D110:I110" si="4">C110+1</f>
        <v>41463</v>
      </c>
      <c r="E110" s="8">
        <f t="shared" si="4"/>
        <v>41464</v>
      </c>
      <c r="F110" s="8">
        <f t="shared" si="4"/>
        <v>41465</v>
      </c>
      <c r="G110" s="8">
        <f t="shared" si="4"/>
        <v>41466</v>
      </c>
      <c r="H110" s="8">
        <f t="shared" si="4"/>
        <v>41467</v>
      </c>
      <c r="I110" s="35">
        <f t="shared" si="4"/>
        <v>41468</v>
      </c>
      <c r="J110" s="53"/>
      <c r="K110" s="53"/>
      <c r="L110" s="53"/>
      <c r="M110" s="53"/>
      <c r="N110" s="53"/>
      <c r="O110" s="53"/>
      <c r="P110" s="53"/>
      <c r="Q110" s="53"/>
      <c r="R110" s="53"/>
    </row>
    <row r="111" spans="1:18" ht="15.75" customHeight="1">
      <c r="A111" s="215" t="s">
        <v>8</v>
      </c>
      <c r="B111" s="25" t="s">
        <v>9</v>
      </c>
      <c r="C111" s="34" t="s">
        <v>65</v>
      </c>
      <c r="D111" s="49" t="s">
        <v>117</v>
      </c>
      <c r="E111" s="49" t="s">
        <v>117</v>
      </c>
      <c r="F111" s="49" t="s">
        <v>117</v>
      </c>
      <c r="G111" s="49" t="s">
        <v>117</v>
      </c>
      <c r="H111" s="49" t="s">
        <v>141</v>
      </c>
      <c r="I111" s="49" t="s">
        <v>141</v>
      </c>
      <c r="J111" s="4"/>
      <c r="K111" s="53"/>
      <c r="L111" s="53"/>
      <c r="M111" s="53"/>
      <c r="N111" s="53"/>
      <c r="O111" s="53"/>
      <c r="P111" s="53"/>
      <c r="Q111" s="53"/>
      <c r="R111" s="53"/>
    </row>
    <row r="112" spans="1:18">
      <c r="A112" s="217"/>
      <c r="B112" s="42" t="s">
        <v>11</v>
      </c>
      <c r="C112" s="34" t="s">
        <v>65</v>
      </c>
      <c r="D112" s="49" t="s">
        <v>65</v>
      </c>
      <c r="E112" s="49" t="s">
        <v>65</v>
      </c>
      <c r="F112" s="49" t="s">
        <v>65</v>
      </c>
      <c r="G112" s="49" t="s">
        <v>65</v>
      </c>
      <c r="H112" s="49" t="s">
        <v>142</v>
      </c>
      <c r="I112" s="49" t="s">
        <v>142</v>
      </c>
      <c r="J112" s="4"/>
      <c r="K112" s="53"/>
      <c r="L112" s="53"/>
      <c r="M112" s="53"/>
      <c r="N112" s="53"/>
      <c r="O112" s="53"/>
      <c r="P112" s="53"/>
      <c r="Q112" s="53"/>
      <c r="R112" s="53"/>
    </row>
    <row r="113" spans="1:18" ht="15.75" customHeight="1">
      <c r="A113" s="216"/>
      <c r="B113" s="54" t="s">
        <v>12</v>
      </c>
      <c r="C113" s="19" t="s">
        <v>65</v>
      </c>
      <c r="D113" s="21" t="s">
        <v>119</v>
      </c>
      <c r="E113" s="21" t="s">
        <v>65</v>
      </c>
      <c r="F113" s="21" t="s">
        <v>65</v>
      </c>
      <c r="G113" s="21" t="s">
        <v>119</v>
      </c>
      <c r="H113" s="21" t="s">
        <v>132</v>
      </c>
      <c r="I113" s="21" t="s">
        <v>132</v>
      </c>
      <c r="J113" s="4">
        <f>((4+2)+2)+4</f>
        <v>12</v>
      </c>
      <c r="K113" s="53">
        <f>((((2+2)+2)+2)+2)+1.75</f>
        <v>11.75</v>
      </c>
      <c r="L113" s="53">
        <f>+J113-K113</f>
        <v>0.25</v>
      </c>
      <c r="M113" s="53"/>
      <c r="N113" s="53"/>
      <c r="O113" s="53"/>
      <c r="P113" s="53"/>
      <c r="Q113" s="53"/>
      <c r="R113" s="53"/>
    </row>
    <row r="114" spans="1:18" ht="15.75" customHeight="1">
      <c r="A114" s="215" t="s">
        <v>120</v>
      </c>
      <c r="B114" s="25" t="s">
        <v>9</v>
      </c>
      <c r="C114" s="40" t="s">
        <v>65</v>
      </c>
      <c r="D114" s="31" t="s">
        <v>117</v>
      </c>
      <c r="E114" s="31" t="s">
        <v>117</v>
      </c>
      <c r="F114" s="31" t="s">
        <v>117</v>
      </c>
      <c r="G114" s="31" t="s">
        <v>117</v>
      </c>
      <c r="H114" s="31" t="s">
        <v>141</v>
      </c>
      <c r="I114" s="31" t="s">
        <v>141</v>
      </c>
      <c r="J114" s="4"/>
      <c r="K114" s="53"/>
      <c r="L114" s="53"/>
      <c r="M114" s="53"/>
      <c r="N114" s="53"/>
      <c r="O114" s="53"/>
      <c r="P114" s="53"/>
      <c r="Q114" s="53"/>
      <c r="R114" s="53"/>
    </row>
    <row r="115" spans="1:18">
      <c r="A115" s="217"/>
      <c r="B115" s="42" t="s">
        <v>11</v>
      </c>
      <c r="C115" s="34" t="s">
        <v>65</v>
      </c>
      <c r="D115" s="49" t="s">
        <v>65</v>
      </c>
      <c r="E115" s="49" t="s">
        <v>65</v>
      </c>
      <c r="F115" s="49" t="s">
        <v>65</v>
      </c>
      <c r="G115" s="49" t="s">
        <v>65</v>
      </c>
      <c r="H115" s="49" t="s">
        <v>142</v>
      </c>
      <c r="I115" s="49" t="s">
        <v>142</v>
      </c>
      <c r="J115" s="4"/>
      <c r="K115" s="53"/>
      <c r="L115" s="53"/>
      <c r="M115" s="53"/>
      <c r="N115" s="53"/>
      <c r="O115" s="53"/>
      <c r="P115" s="53"/>
      <c r="Q115" s="53"/>
      <c r="R115" s="53"/>
    </row>
    <row r="116" spans="1:18" ht="15.75" customHeight="1">
      <c r="A116" s="216"/>
      <c r="B116" s="54" t="s">
        <v>12</v>
      </c>
      <c r="C116" s="19" t="s">
        <v>65</v>
      </c>
      <c r="D116" s="21" t="s">
        <v>119</v>
      </c>
      <c r="E116" s="21" t="s">
        <v>65</v>
      </c>
      <c r="F116" s="21" t="s">
        <v>65</v>
      </c>
      <c r="G116" s="21" t="s">
        <v>119</v>
      </c>
      <c r="H116" s="21" t="s">
        <v>132</v>
      </c>
      <c r="I116" s="21" t="s">
        <v>132</v>
      </c>
      <c r="J116" s="4">
        <f>((4+2)+2)+4</f>
        <v>12</v>
      </c>
      <c r="K116" s="53">
        <f>((((2+1.75)+2)+1.75)+2)+1.75</f>
        <v>11.25</v>
      </c>
      <c r="L116" s="53">
        <f>+J116-K116</f>
        <v>0.75</v>
      </c>
      <c r="M116" s="53"/>
      <c r="N116" s="53"/>
      <c r="O116" s="53"/>
      <c r="P116" s="53"/>
      <c r="Q116" s="53"/>
      <c r="R116" s="53"/>
    </row>
    <row r="117" spans="1:18" ht="15.75" customHeight="1">
      <c r="A117" s="215" t="s">
        <v>15</v>
      </c>
      <c r="B117" s="25" t="s">
        <v>9</v>
      </c>
      <c r="C117" s="40" t="s">
        <v>65</v>
      </c>
      <c r="D117" s="31" t="s">
        <v>65</v>
      </c>
      <c r="E117" s="31" t="s">
        <v>121</v>
      </c>
      <c r="F117" s="31" t="s">
        <v>65</v>
      </c>
      <c r="G117" s="31" t="s">
        <v>121</v>
      </c>
      <c r="H117" s="31" t="s">
        <v>141</v>
      </c>
      <c r="I117" s="31" t="s">
        <v>141</v>
      </c>
      <c r="J117" s="4"/>
      <c r="K117" s="53"/>
      <c r="L117" s="53"/>
      <c r="M117" s="53"/>
      <c r="N117" s="53"/>
      <c r="O117" s="53"/>
      <c r="P117" s="53"/>
      <c r="Q117" s="53"/>
      <c r="R117" s="53"/>
    </row>
    <row r="118" spans="1:18">
      <c r="A118" s="217"/>
      <c r="B118" s="42" t="s">
        <v>11</v>
      </c>
      <c r="C118" s="34" t="s">
        <v>65</v>
      </c>
      <c r="D118" s="49" t="s">
        <v>65</v>
      </c>
      <c r="E118" s="49" t="s">
        <v>65</v>
      </c>
      <c r="F118" s="49" t="s">
        <v>65</v>
      </c>
      <c r="G118" s="49" t="s">
        <v>65</v>
      </c>
      <c r="H118" s="49" t="s">
        <v>142</v>
      </c>
      <c r="I118" s="49" t="s">
        <v>142</v>
      </c>
      <c r="J118" s="4"/>
      <c r="K118" s="53"/>
      <c r="L118" s="53"/>
      <c r="M118" s="53"/>
      <c r="N118" s="53"/>
      <c r="O118" s="53"/>
      <c r="P118" s="53"/>
      <c r="Q118" s="53"/>
      <c r="R118" s="53"/>
    </row>
    <row r="119" spans="1:18" ht="15.75" customHeight="1">
      <c r="A119" s="216"/>
      <c r="B119" s="54" t="s">
        <v>12</v>
      </c>
      <c r="C119" s="19" t="s">
        <v>65</v>
      </c>
      <c r="D119" s="21" t="s">
        <v>122</v>
      </c>
      <c r="E119" s="21" t="s">
        <v>65</v>
      </c>
      <c r="F119" s="21" t="s">
        <v>122</v>
      </c>
      <c r="G119" s="21" t="s">
        <v>65</v>
      </c>
      <c r="H119" s="21" t="s">
        <v>132</v>
      </c>
      <c r="I119" s="21" t="s">
        <v>132</v>
      </c>
      <c r="J119" s="4">
        <f>((1.5+2)+1.5)+2</f>
        <v>7</v>
      </c>
      <c r="K119" s="53">
        <f>((1.25+1.25)+1.25)+1.25</f>
        <v>5</v>
      </c>
      <c r="L119" s="53">
        <f>+J119-K119</f>
        <v>2</v>
      </c>
      <c r="M119" s="53"/>
      <c r="N119" s="53"/>
      <c r="O119" s="53"/>
      <c r="P119" s="53"/>
      <c r="Q119" s="53"/>
      <c r="R119" s="53"/>
    </row>
    <row r="120" spans="1:18" ht="15.75" customHeight="1">
      <c r="A120" s="215" t="s">
        <v>18</v>
      </c>
      <c r="B120" s="25" t="s">
        <v>9</v>
      </c>
      <c r="C120" s="40" t="s">
        <v>65</v>
      </c>
      <c r="D120" s="31" t="s">
        <v>65</v>
      </c>
      <c r="E120" s="31" t="s">
        <v>121</v>
      </c>
      <c r="F120" s="31" t="s">
        <v>65</v>
      </c>
      <c r="G120" s="31" t="s">
        <v>121</v>
      </c>
      <c r="H120" s="31" t="s">
        <v>141</v>
      </c>
      <c r="I120" s="31" t="s">
        <v>141</v>
      </c>
      <c r="J120" s="4"/>
      <c r="K120" s="53"/>
      <c r="L120" s="53"/>
      <c r="M120" s="53"/>
      <c r="N120" s="53"/>
      <c r="O120" s="53"/>
      <c r="P120" s="53"/>
      <c r="Q120" s="53"/>
      <c r="R120" s="53"/>
    </row>
    <row r="121" spans="1:18" ht="15.75" customHeight="1">
      <c r="A121" s="216"/>
      <c r="B121" s="54" t="s">
        <v>12</v>
      </c>
      <c r="C121" s="19" t="s">
        <v>65</v>
      </c>
      <c r="D121" s="21" t="s">
        <v>122</v>
      </c>
      <c r="E121" s="21" t="s">
        <v>65</v>
      </c>
      <c r="F121" s="21" t="s">
        <v>122</v>
      </c>
      <c r="G121" s="21" t="s">
        <v>65</v>
      </c>
      <c r="H121" s="21" t="s">
        <v>132</v>
      </c>
      <c r="I121" s="21" t="s">
        <v>132</v>
      </c>
      <c r="J121" s="4">
        <f>((1.5+2)+1.5)+2</f>
        <v>7</v>
      </c>
      <c r="K121" s="53">
        <f>((1.25+1.25)+1.25)+1.25</f>
        <v>5</v>
      </c>
      <c r="L121" s="53">
        <f>+J121-K121</f>
        <v>2</v>
      </c>
      <c r="M121" s="53"/>
      <c r="N121" s="53"/>
      <c r="O121" s="53"/>
      <c r="P121" s="53"/>
      <c r="Q121" s="53"/>
      <c r="R121" s="53"/>
    </row>
    <row r="122" spans="1:18" ht="15.75" customHeight="1">
      <c r="A122" s="215" t="s">
        <v>123</v>
      </c>
      <c r="B122" s="25" t="s">
        <v>9</v>
      </c>
      <c r="C122" s="40" t="s">
        <v>65</v>
      </c>
      <c r="D122" s="31" t="s">
        <v>65</v>
      </c>
      <c r="E122" s="31" t="s">
        <v>65</v>
      </c>
      <c r="F122" s="31" t="s">
        <v>65</v>
      </c>
      <c r="G122" s="31" t="s">
        <v>121</v>
      </c>
      <c r="H122" s="31" t="s">
        <v>65</v>
      </c>
      <c r="I122" s="31" t="s">
        <v>65</v>
      </c>
      <c r="J122" s="4"/>
      <c r="K122" s="53"/>
      <c r="L122" s="53"/>
      <c r="M122" s="53"/>
      <c r="N122" s="53"/>
      <c r="O122" s="53"/>
      <c r="P122" s="53"/>
      <c r="Q122" s="53"/>
      <c r="R122" s="53"/>
    </row>
    <row r="123" spans="1:18" ht="15.75" customHeight="1">
      <c r="A123" s="216"/>
      <c r="B123" s="54" t="s">
        <v>12</v>
      </c>
      <c r="C123" s="19" t="s">
        <v>65</v>
      </c>
      <c r="D123" s="21" t="s">
        <v>122</v>
      </c>
      <c r="E123" s="21" t="s">
        <v>65</v>
      </c>
      <c r="F123" s="21" t="s">
        <v>122</v>
      </c>
      <c r="G123" s="21" t="s">
        <v>65</v>
      </c>
      <c r="H123" s="21" t="s">
        <v>65</v>
      </c>
      <c r="I123" s="21" t="s">
        <v>65</v>
      </c>
      <c r="J123" s="4"/>
      <c r="K123" s="53"/>
      <c r="L123" s="53"/>
      <c r="M123" s="53"/>
      <c r="N123" s="53"/>
      <c r="O123" s="53"/>
      <c r="P123" s="53"/>
      <c r="Q123" s="53"/>
      <c r="R123" s="53"/>
    </row>
    <row r="124" spans="1:18" ht="15.75" customHeight="1">
      <c r="A124" s="218" t="s">
        <v>19</v>
      </c>
      <c r="B124" s="25" t="s">
        <v>9</v>
      </c>
      <c r="C124" s="40" t="s">
        <v>65</v>
      </c>
      <c r="D124" s="31" t="s">
        <v>124</v>
      </c>
      <c r="E124" s="31" t="s">
        <v>125</v>
      </c>
      <c r="F124" s="31" t="s">
        <v>124</v>
      </c>
      <c r="G124" s="31" t="s">
        <v>125</v>
      </c>
      <c r="H124" s="31" t="s">
        <v>141</v>
      </c>
      <c r="I124" s="31" t="s">
        <v>141</v>
      </c>
      <c r="J124" s="4"/>
      <c r="K124" s="53"/>
      <c r="L124" s="53"/>
      <c r="M124" s="53"/>
      <c r="N124" s="53"/>
      <c r="O124" s="53"/>
      <c r="P124" s="53"/>
      <c r="Q124" s="53"/>
      <c r="R124" s="53"/>
    </row>
    <row r="125" spans="1:18" ht="15.75" customHeight="1">
      <c r="A125" s="219"/>
      <c r="B125" s="54" t="s">
        <v>12</v>
      </c>
      <c r="C125" s="19" t="s">
        <v>65</v>
      </c>
      <c r="D125" s="21" t="s">
        <v>65</v>
      </c>
      <c r="E125" s="21" t="s">
        <v>65</v>
      </c>
      <c r="F125" s="21" t="s">
        <v>65</v>
      </c>
      <c r="G125" s="21" t="s">
        <v>65</v>
      </c>
      <c r="H125" s="21" t="s">
        <v>132</v>
      </c>
      <c r="I125" s="21" t="s">
        <v>132</v>
      </c>
      <c r="J125" s="4">
        <f>((1.5+2)+1.5)+2</f>
        <v>7</v>
      </c>
      <c r="K125" s="53">
        <v>5</v>
      </c>
      <c r="L125" s="53">
        <f>+J125-K125</f>
        <v>2</v>
      </c>
      <c r="M125" s="53"/>
      <c r="N125" s="53"/>
      <c r="O125" s="53"/>
      <c r="P125" s="53"/>
      <c r="Q125" s="53"/>
      <c r="R125" s="53"/>
    </row>
    <row r="126" spans="1:18" ht="15.75" customHeight="1">
      <c r="A126" s="215" t="s">
        <v>23</v>
      </c>
      <c r="B126" s="25" t="s">
        <v>9</v>
      </c>
      <c r="C126" s="40" t="s">
        <v>65</v>
      </c>
      <c r="D126" s="31" t="s">
        <v>126</v>
      </c>
      <c r="E126" s="31" t="s">
        <v>127</v>
      </c>
      <c r="F126" s="31" t="s">
        <v>126</v>
      </c>
      <c r="G126" s="31" t="s">
        <v>127</v>
      </c>
      <c r="H126" s="31" t="s">
        <v>126</v>
      </c>
      <c r="I126" s="31" t="s">
        <v>67</v>
      </c>
      <c r="J126" s="4"/>
      <c r="K126" s="53"/>
      <c r="L126" s="53"/>
      <c r="M126" s="53"/>
      <c r="N126" s="53"/>
      <c r="O126" s="53"/>
      <c r="P126" s="53"/>
      <c r="Q126" s="53"/>
      <c r="R126" s="53"/>
    </row>
    <row r="127" spans="1:18" ht="15.75" customHeight="1">
      <c r="A127" s="216"/>
      <c r="B127" s="54" t="s">
        <v>12</v>
      </c>
      <c r="C127" s="19" t="s">
        <v>65</v>
      </c>
      <c r="D127" s="21" t="s">
        <v>65</v>
      </c>
      <c r="E127" s="21" t="s">
        <v>65</v>
      </c>
      <c r="F127" s="21" t="s">
        <v>65</v>
      </c>
      <c r="G127" s="21" t="s">
        <v>65</v>
      </c>
      <c r="H127" s="21" t="s">
        <v>65</v>
      </c>
      <c r="I127" s="21" t="s">
        <v>143</v>
      </c>
      <c r="J127" s="4">
        <f>(((1.5+1.5)+1.5)+1.5)+1.5</f>
        <v>7.5</v>
      </c>
      <c r="K127" s="53">
        <f>((1+1)+1)+1</f>
        <v>4</v>
      </c>
      <c r="L127" s="53">
        <f>+J127-K127</f>
        <v>3.5</v>
      </c>
      <c r="M127" s="53"/>
      <c r="N127" s="53"/>
      <c r="O127" s="53"/>
      <c r="P127" s="53"/>
      <c r="Q127" s="53"/>
      <c r="R127" s="53"/>
    </row>
    <row r="128" spans="1:18" ht="15.75" customHeight="1">
      <c r="A128" s="215" t="s">
        <v>25</v>
      </c>
      <c r="B128" s="25" t="s">
        <v>9</v>
      </c>
      <c r="C128" s="40" t="s">
        <v>65</v>
      </c>
      <c r="D128" s="31" t="s">
        <v>128</v>
      </c>
      <c r="E128" s="31" t="s">
        <v>65</v>
      </c>
      <c r="F128" s="31" t="s">
        <v>65</v>
      </c>
      <c r="G128" s="31" t="s">
        <v>65</v>
      </c>
      <c r="H128" s="31" t="s">
        <v>65</v>
      </c>
      <c r="I128" s="31" t="s">
        <v>67</v>
      </c>
      <c r="J128" s="4"/>
      <c r="K128" s="53"/>
      <c r="L128" s="53"/>
      <c r="M128" s="53"/>
      <c r="N128" s="53"/>
      <c r="O128" s="53"/>
      <c r="P128" s="53"/>
      <c r="Q128" s="53"/>
      <c r="R128" s="53"/>
    </row>
    <row r="129" spans="1:18" ht="15.75" customHeight="1">
      <c r="A129" s="216"/>
      <c r="B129" s="54" t="s">
        <v>12</v>
      </c>
      <c r="C129" s="19" t="s">
        <v>65</v>
      </c>
      <c r="D129" s="21" t="s">
        <v>65</v>
      </c>
      <c r="E129" s="21" t="s">
        <v>130</v>
      </c>
      <c r="F129" s="21" t="s">
        <v>131</v>
      </c>
      <c r="G129" s="21" t="s">
        <v>130</v>
      </c>
      <c r="H129" s="21" t="s">
        <v>65</v>
      </c>
      <c r="I129" s="21" t="s">
        <v>143</v>
      </c>
      <c r="J129" s="4">
        <f>((1.5+1)+1)+1</f>
        <v>4.5</v>
      </c>
      <c r="K129" s="53">
        <f>(1+1)+1</f>
        <v>3</v>
      </c>
      <c r="L129" s="53">
        <f>+J129-K129</f>
        <v>1.5</v>
      </c>
      <c r="M129" s="53"/>
      <c r="N129" s="53"/>
      <c r="O129" s="53"/>
      <c r="P129" s="53"/>
      <c r="Q129" s="53"/>
      <c r="R129" s="53"/>
    </row>
    <row r="130" spans="1:18" ht="15.75" customHeight="1">
      <c r="A130" s="215" t="s">
        <v>27</v>
      </c>
      <c r="B130" s="25" t="s">
        <v>9</v>
      </c>
      <c r="C130" s="40" t="s">
        <v>65</v>
      </c>
      <c r="D130" s="31" t="s">
        <v>65</v>
      </c>
      <c r="E130" s="31" t="s">
        <v>65</v>
      </c>
      <c r="F130" s="31" t="s">
        <v>65</v>
      </c>
      <c r="G130" s="31" t="s">
        <v>65</v>
      </c>
      <c r="H130" s="31" t="s">
        <v>65</v>
      </c>
      <c r="I130" s="31" t="s">
        <v>67</v>
      </c>
      <c r="J130" s="4"/>
      <c r="K130" s="53"/>
      <c r="L130" s="53"/>
      <c r="M130" s="53"/>
      <c r="N130" s="53"/>
      <c r="O130" s="53"/>
      <c r="P130" s="53"/>
      <c r="Q130" s="53"/>
      <c r="R130" s="53"/>
    </row>
    <row r="131" spans="1:18" ht="15.75" customHeight="1">
      <c r="A131" s="216"/>
      <c r="B131" s="54" t="s">
        <v>12</v>
      </c>
      <c r="C131" s="19"/>
      <c r="D131" s="21" t="s">
        <v>65</v>
      </c>
      <c r="E131" s="21" t="s">
        <v>133</v>
      </c>
      <c r="F131" s="21" t="s">
        <v>65</v>
      </c>
      <c r="G131" s="21" t="s">
        <v>133</v>
      </c>
      <c r="H131" s="21" t="s">
        <v>131</v>
      </c>
      <c r="I131" s="21" t="s">
        <v>143</v>
      </c>
      <c r="J131" s="4">
        <f>(1+1)+1</f>
        <v>3</v>
      </c>
      <c r="K131" s="53">
        <v>3</v>
      </c>
      <c r="L131" s="53">
        <f>+J131-K131</f>
        <v>0</v>
      </c>
      <c r="M131" s="53"/>
      <c r="N131" s="53"/>
      <c r="O131" s="53"/>
      <c r="P131" s="53"/>
      <c r="Q131" s="53"/>
      <c r="R131" s="53"/>
    </row>
    <row r="132" spans="1:18" ht="15.75" customHeight="1">
      <c r="A132" s="215" t="s">
        <v>28</v>
      </c>
      <c r="B132" s="25" t="s">
        <v>9</v>
      </c>
      <c r="C132" s="40" t="s">
        <v>65</v>
      </c>
      <c r="D132" s="31" t="s">
        <v>134</v>
      </c>
      <c r="E132" s="31" t="s">
        <v>65</v>
      </c>
      <c r="F132" s="31" t="s">
        <v>65</v>
      </c>
      <c r="G132" s="31" t="s">
        <v>65</v>
      </c>
      <c r="H132" s="18" t="s">
        <v>65</v>
      </c>
      <c r="I132" s="31" t="s">
        <v>67</v>
      </c>
      <c r="J132" s="4"/>
      <c r="K132" s="53"/>
      <c r="L132" s="53"/>
      <c r="M132" s="53"/>
      <c r="N132" s="53"/>
      <c r="O132" s="53"/>
      <c r="P132" s="53"/>
      <c r="Q132" s="53"/>
      <c r="R132" s="53"/>
    </row>
    <row r="133" spans="1:18" ht="15.75" customHeight="1">
      <c r="A133" s="216"/>
      <c r="B133" s="54" t="s">
        <v>12</v>
      </c>
      <c r="C133" s="19" t="s">
        <v>65</v>
      </c>
      <c r="D133" s="21" t="s">
        <v>65</v>
      </c>
      <c r="E133" s="21" t="s">
        <v>135</v>
      </c>
      <c r="F133" s="21" t="s">
        <v>33</v>
      </c>
      <c r="G133" s="21" t="s">
        <v>65</v>
      </c>
      <c r="H133" s="21" t="s">
        <v>33</v>
      </c>
      <c r="I133" s="21" t="s">
        <v>143</v>
      </c>
      <c r="J133" s="4">
        <f>((1+1)+1)+1</f>
        <v>4</v>
      </c>
      <c r="K133" s="53">
        <v>3</v>
      </c>
      <c r="L133" s="53">
        <f>+J133-K133</f>
        <v>1</v>
      </c>
      <c r="M133" s="53"/>
      <c r="N133" s="53"/>
      <c r="O133" s="53"/>
      <c r="P133" s="53"/>
      <c r="Q133" s="53"/>
      <c r="R133" s="53"/>
    </row>
    <row r="134" spans="1:18" ht="15.75" customHeight="1">
      <c r="A134" s="215" t="s">
        <v>31</v>
      </c>
      <c r="B134" s="25" t="s">
        <v>9</v>
      </c>
      <c r="C134" s="40" t="s">
        <v>65</v>
      </c>
      <c r="D134" s="31" t="s">
        <v>65</v>
      </c>
      <c r="E134" s="31" t="s">
        <v>65</v>
      </c>
      <c r="F134" s="31" t="s">
        <v>65</v>
      </c>
      <c r="G134" s="31" t="s">
        <v>65</v>
      </c>
      <c r="H134" s="31" t="s">
        <v>65</v>
      </c>
      <c r="I134" s="31" t="s">
        <v>67</v>
      </c>
      <c r="J134" s="4"/>
      <c r="K134" s="53"/>
      <c r="L134" s="53"/>
      <c r="M134" s="53"/>
      <c r="N134" s="53"/>
      <c r="O134" s="53"/>
      <c r="P134" s="53"/>
      <c r="Q134" s="53"/>
      <c r="R134" s="53"/>
    </row>
    <row r="135" spans="1:18" ht="15.75" customHeight="1">
      <c r="A135" s="216"/>
      <c r="B135" s="54" t="s">
        <v>12</v>
      </c>
      <c r="C135" s="19" t="s">
        <v>65</v>
      </c>
      <c r="D135" s="21" t="s">
        <v>65</v>
      </c>
      <c r="E135" s="21" t="s">
        <v>135</v>
      </c>
      <c r="F135" s="21" t="s">
        <v>33</v>
      </c>
      <c r="G135" s="21" t="s">
        <v>65</v>
      </c>
      <c r="H135" s="21" t="s">
        <v>33</v>
      </c>
      <c r="I135" s="21" t="s">
        <v>143</v>
      </c>
      <c r="J135" s="4">
        <f>(1+1)+1</f>
        <v>3</v>
      </c>
      <c r="K135" s="53">
        <v>3</v>
      </c>
      <c r="L135" s="53">
        <f>+J135-K135</f>
        <v>0</v>
      </c>
      <c r="M135" s="53"/>
      <c r="N135" s="53"/>
      <c r="O135" s="53"/>
      <c r="P135" s="53"/>
      <c r="Q135" s="53"/>
      <c r="R135" s="53"/>
    </row>
    <row r="136" spans="1:18" ht="15.75" customHeight="1">
      <c r="A136" s="213" t="s">
        <v>114</v>
      </c>
      <c r="B136" s="57"/>
      <c r="C136" s="15" t="s">
        <v>1</v>
      </c>
      <c r="D136" s="15" t="s">
        <v>2</v>
      </c>
      <c r="E136" s="15" t="s">
        <v>3</v>
      </c>
      <c r="F136" s="15" t="s">
        <v>4</v>
      </c>
      <c r="G136" s="15" t="s">
        <v>5</v>
      </c>
      <c r="H136" s="15" t="s">
        <v>6</v>
      </c>
      <c r="I136" s="15" t="s">
        <v>7</v>
      </c>
      <c r="J136" s="32"/>
      <c r="K136" s="53"/>
      <c r="L136" s="53"/>
      <c r="M136" s="53"/>
      <c r="N136" s="53"/>
      <c r="O136" s="53"/>
      <c r="P136" s="53"/>
      <c r="Q136" s="53"/>
      <c r="R136" s="53"/>
    </row>
    <row r="137" spans="1:18" ht="15.75" customHeight="1">
      <c r="A137" s="214"/>
      <c r="B137" s="39"/>
      <c r="C137" s="8">
        <f>+I110+1</f>
        <v>41469</v>
      </c>
      <c r="D137" s="8">
        <f t="shared" ref="D137:I137" si="5">C137+1</f>
        <v>41470</v>
      </c>
      <c r="E137" s="8">
        <f t="shared" si="5"/>
        <v>41471</v>
      </c>
      <c r="F137" s="8">
        <f t="shared" si="5"/>
        <v>41472</v>
      </c>
      <c r="G137" s="8">
        <f t="shared" si="5"/>
        <v>41473</v>
      </c>
      <c r="H137" s="8">
        <f t="shared" si="5"/>
        <v>41474</v>
      </c>
      <c r="I137" s="35">
        <f t="shared" si="5"/>
        <v>41475</v>
      </c>
      <c r="J137" s="53"/>
      <c r="K137" s="53"/>
      <c r="L137" s="53"/>
      <c r="M137" s="53"/>
      <c r="N137" s="53"/>
      <c r="O137" s="53"/>
      <c r="P137" s="53"/>
      <c r="Q137" s="53"/>
      <c r="R137" s="53"/>
    </row>
    <row r="138" spans="1:18" ht="15.75" customHeight="1">
      <c r="A138" s="215" t="s">
        <v>8</v>
      </c>
      <c r="B138" s="25" t="s">
        <v>9</v>
      </c>
      <c r="C138" s="34" t="s">
        <v>141</v>
      </c>
      <c r="D138" s="49" t="s">
        <v>117</v>
      </c>
      <c r="E138" s="49" t="s">
        <v>117</v>
      </c>
      <c r="F138" s="49" t="s">
        <v>117</v>
      </c>
      <c r="G138" s="49" t="s">
        <v>117</v>
      </c>
      <c r="H138" s="49" t="s">
        <v>144</v>
      </c>
      <c r="I138" s="49" t="s">
        <v>144</v>
      </c>
      <c r="J138" s="4"/>
      <c r="K138" s="53"/>
      <c r="L138" s="53"/>
      <c r="M138" s="53"/>
      <c r="N138" s="53"/>
      <c r="O138" s="53"/>
      <c r="P138" s="53"/>
      <c r="Q138" s="53"/>
      <c r="R138" s="53"/>
    </row>
    <row r="139" spans="1:18">
      <c r="A139" s="217"/>
      <c r="B139" s="42" t="s">
        <v>11</v>
      </c>
      <c r="C139" s="34" t="s">
        <v>142</v>
      </c>
      <c r="D139" s="49" t="s">
        <v>65</v>
      </c>
      <c r="E139" s="49" t="s">
        <v>65</v>
      </c>
      <c r="F139" s="49" t="s">
        <v>65</v>
      </c>
      <c r="G139" s="49" t="s">
        <v>65</v>
      </c>
      <c r="H139" s="49" t="s">
        <v>142</v>
      </c>
      <c r="I139" s="49" t="s">
        <v>142</v>
      </c>
      <c r="J139" s="4"/>
      <c r="K139" s="53"/>
      <c r="L139" s="53"/>
      <c r="M139" s="53"/>
      <c r="N139" s="53"/>
      <c r="O139" s="53"/>
      <c r="P139" s="53"/>
      <c r="Q139" s="53"/>
      <c r="R139" s="53"/>
    </row>
    <row r="140" spans="1:18" ht="23.25" customHeight="1">
      <c r="A140" s="216"/>
      <c r="B140" s="54" t="s">
        <v>12</v>
      </c>
      <c r="C140" s="19" t="s">
        <v>132</v>
      </c>
      <c r="D140" s="21" t="s">
        <v>145</v>
      </c>
      <c r="E140" s="21" t="s">
        <v>65</v>
      </c>
      <c r="F140" s="21" t="s">
        <v>65</v>
      </c>
      <c r="G140" s="21" t="s">
        <v>145</v>
      </c>
      <c r="H140" s="21" t="s">
        <v>146</v>
      </c>
      <c r="I140" s="21" t="s">
        <v>146</v>
      </c>
      <c r="J140" s="4">
        <v>8</v>
      </c>
      <c r="K140" s="53">
        <f>(((1.5+1.5)+1.5)+1.5)+1.5</f>
        <v>7.5</v>
      </c>
      <c r="L140" s="53">
        <f>+J140-K140</f>
        <v>0.5</v>
      </c>
      <c r="M140" s="53"/>
      <c r="N140" s="53"/>
      <c r="O140" s="53"/>
      <c r="P140" s="53"/>
      <c r="Q140" s="53"/>
      <c r="R140" s="53"/>
    </row>
    <row r="141" spans="1:18" ht="15.75" customHeight="1">
      <c r="A141" s="215" t="s">
        <v>120</v>
      </c>
      <c r="B141" s="25" t="s">
        <v>9</v>
      </c>
      <c r="C141" s="40" t="s">
        <v>141</v>
      </c>
      <c r="D141" s="31" t="s">
        <v>117</v>
      </c>
      <c r="E141" s="31" t="s">
        <v>117</v>
      </c>
      <c r="F141" s="31" t="s">
        <v>117</v>
      </c>
      <c r="G141" s="31" t="s">
        <v>117</v>
      </c>
      <c r="H141" s="31" t="s">
        <v>144</v>
      </c>
      <c r="I141" s="31" t="s">
        <v>144</v>
      </c>
      <c r="J141" s="4"/>
      <c r="K141" s="53"/>
      <c r="L141" s="53"/>
      <c r="M141" s="53"/>
      <c r="N141" s="53"/>
      <c r="O141" s="53"/>
      <c r="P141" s="53"/>
      <c r="Q141" s="53"/>
      <c r="R141" s="53"/>
    </row>
    <row r="142" spans="1:18">
      <c r="A142" s="217"/>
      <c r="B142" s="42" t="s">
        <v>11</v>
      </c>
      <c r="C142" s="34" t="s">
        <v>142</v>
      </c>
      <c r="D142" s="49" t="s">
        <v>65</v>
      </c>
      <c r="E142" s="49" t="s">
        <v>65</v>
      </c>
      <c r="F142" s="49" t="s">
        <v>65</v>
      </c>
      <c r="G142" s="49" t="s">
        <v>65</v>
      </c>
      <c r="H142" s="49" t="s">
        <v>142</v>
      </c>
      <c r="I142" s="49" t="s">
        <v>142</v>
      </c>
      <c r="J142" s="4"/>
      <c r="K142" s="53"/>
      <c r="L142" s="53"/>
      <c r="M142" s="53"/>
      <c r="N142" s="53"/>
      <c r="O142" s="53"/>
      <c r="P142" s="53"/>
      <c r="Q142" s="53"/>
      <c r="R142" s="53"/>
    </row>
    <row r="143" spans="1:18" ht="15.75" customHeight="1">
      <c r="A143" s="216"/>
      <c r="B143" s="54" t="s">
        <v>12</v>
      </c>
      <c r="C143" s="19" t="s">
        <v>132</v>
      </c>
      <c r="D143" s="21" t="s">
        <v>65</v>
      </c>
      <c r="E143" s="21" t="s">
        <v>65</v>
      </c>
      <c r="F143" s="21" t="s">
        <v>65</v>
      </c>
      <c r="G143" s="21" t="s">
        <v>65</v>
      </c>
      <c r="H143" s="21" t="s">
        <v>143</v>
      </c>
      <c r="I143" s="21" t="s">
        <v>143</v>
      </c>
      <c r="J143" s="4">
        <f>((2+2)+2)+2</f>
        <v>8</v>
      </c>
      <c r="K143" s="53">
        <v>7.5</v>
      </c>
      <c r="L143" s="53">
        <f>+J143-K143</f>
        <v>0.5</v>
      </c>
      <c r="M143" s="53"/>
      <c r="N143" s="53"/>
      <c r="O143" s="53"/>
      <c r="P143" s="53"/>
      <c r="Q143" s="53"/>
      <c r="R143" s="53"/>
    </row>
    <row r="144" spans="1:18" ht="15.75" customHeight="1">
      <c r="A144" s="215" t="s">
        <v>15</v>
      </c>
      <c r="B144" s="25" t="s">
        <v>9</v>
      </c>
      <c r="C144" s="40" t="s">
        <v>141</v>
      </c>
      <c r="D144" s="31" t="s">
        <v>65</v>
      </c>
      <c r="E144" s="31" t="s">
        <v>121</v>
      </c>
      <c r="F144" s="31" t="s">
        <v>65</v>
      </c>
      <c r="G144" s="31" t="s">
        <v>121</v>
      </c>
      <c r="H144" s="31" t="s">
        <v>147</v>
      </c>
      <c r="I144" s="31" t="s">
        <v>147</v>
      </c>
      <c r="J144" s="4"/>
      <c r="K144" s="53"/>
      <c r="L144" s="53"/>
      <c r="M144" s="53"/>
      <c r="N144" s="53"/>
      <c r="O144" s="53"/>
      <c r="P144" s="53"/>
      <c r="Q144" s="53"/>
      <c r="R144" s="53"/>
    </row>
    <row r="145" spans="1:18">
      <c r="A145" s="217"/>
      <c r="B145" s="42" t="s">
        <v>11</v>
      </c>
      <c r="C145" s="34" t="s">
        <v>142</v>
      </c>
      <c r="D145" s="49" t="s">
        <v>65</v>
      </c>
      <c r="E145" s="49" t="s">
        <v>65</v>
      </c>
      <c r="F145" s="49" t="s">
        <v>65</v>
      </c>
      <c r="G145" s="49" t="s">
        <v>65</v>
      </c>
      <c r="H145" s="49" t="s">
        <v>142</v>
      </c>
      <c r="I145" s="49" t="s">
        <v>142</v>
      </c>
      <c r="J145" s="4"/>
      <c r="K145" s="53"/>
      <c r="L145" s="53"/>
      <c r="M145" s="53"/>
      <c r="N145" s="53"/>
      <c r="O145" s="53"/>
      <c r="P145" s="53"/>
      <c r="Q145" s="53"/>
      <c r="R145" s="53"/>
    </row>
    <row r="146" spans="1:18" ht="15.75" customHeight="1">
      <c r="A146" s="216"/>
      <c r="B146" s="54" t="s">
        <v>12</v>
      </c>
      <c r="C146" s="19" t="s">
        <v>132</v>
      </c>
      <c r="D146" s="21" t="s">
        <v>122</v>
      </c>
      <c r="E146" s="21" t="s">
        <v>65</v>
      </c>
      <c r="F146" s="21" t="s">
        <v>122</v>
      </c>
      <c r="G146" s="21" t="s">
        <v>65</v>
      </c>
      <c r="H146" s="21" t="s">
        <v>143</v>
      </c>
      <c r="I146" s="21" t="s">
        <v>143</v>
      </c>
      <c r="J146" s="4">
        <f>((1.5+2)+1.5)+2</f>
        <v>7</v>
      </c>
      <c r="K146" s="53">
        <v>7.5</v>
      </c>
      <c r="L146" s="53">
        <f>+J146-K146</f>
        <v>-0.5</v>
      </c>
      <c r="M146" s="53"/>
      <c r="N146" s="53"/>
      <c r="O146" s="53"/>
      <c r="P146" s="53"/>
      <c r="Q146" s="53"/>
      <c r="R146" s="53"/>
    </row>
    <row r="147" spans="1:18" ht="15.75" customHeight="1">
      <c r="A147" s="215" t="s">
        <v>18</v>
      </c>
      <c r="B147" s="25" t="s">
        <v>9</v>
      </c>
      <c r="C147" s="40" t="s">
        <v>141</v>
      </c>
      <c r="D147" s="31" t="s">
        <v>65</v>
      </c>
      <c r="E147" s="31" t="s">
        <v>121</v>
      </c>
      <c r="F147" s="31" t="s">
        <v>65</v>
      </c>
      <c r="G147" s="31" t="s">
        <v>121</v>
      </c>
      <c r="H147" s="31" t="s">
        <v>147</v>
      </c>
      <c r="I147" s="31" t="s">
        <v>147</v>
      </c>
      <c r="J147" s="4"/>
      <c r="K147" s="53"/>
      <c r="L147" s="53"/>
      <c r="M147" s="53"/>
      <c r="N147" s="53"/>
      <c r="O147" s="53"/>
      <c r="P147" s="53"/>
      <c r="Q147" s="53"/>
      <c r="R147" s="53"/>
    </row>
    <row r="148" spans="1:18" ht="15.75" customHeight="1">
      <c r="A148" s="216"/>
      <c r="B148" s="54" t="s">
        <v>12</v>
      </c>
      <c r="C148" s="19" t="s">
        <v>132</v>
      </c>
      <c r="D148" s="21" t="s">
        <v>122</v>
      </c>
      <c r="E148" s="21" t="s">
        <v>65</v>
      </c>
      <c r="F148" s="21" t="s">
        <v>122</v>
      </c>
      <c r="G148" s="21" t="s">
        <v>65</v>
      </c>
      <c r="H148" s="21" t="s">
        <v>143</v>
      </c>
      <c r="I148" s="21" t="s">
        <v>143</v>
      </c>
      <c r="J148" s="4">
        <f>((1.5+2)+1.5)+2</f>
        <v>7</v>
      </c>
      <c r="K148" s="53">
        <f>(1.5+1.5)+1.5</f>
        <v>4.5</v>
      </c>
      <c r="L148" s="53">
        <f>+J148-K148</f>
        <v>2.5</v>
      </c>
      <c r="M148" s="53"/>
      <c r="N148" s="53"/>
      <c r="O148" s="53"/>
      <c r="P148" s="53"/>
      <c r="Q148" s="53"/>
      <c r="R148" s="53"/>
    </row>
    <row r="149" spans="1:18" ht="15.75" customHeight="1">
      <c r="A149" s="215" t="s">
        <v>123</v>
      </c>
      <c r="B149" s="25" t="s">
        <v>9</v>
      </c>
      <c r="C149" s="40" t="s">
        <v>65</v>
      </c>
      <c r="D149" s="31" t="s">
        <v>65</v>
      </c>
      <c r="E149" s="31" t="s">
        <v>65</v>
      </c>
      <c r="F149" s="31" t="s">
        <v>65</v>
      </c>
      <c r="G149" s="31" t="s">
        <v>121</v>
      </c>
      <c r="H149" s="31" t="s">
        <v>65</v>
      </c>
      <c r="I149" s="31" t="s">
        <v>65</v>
      </c>
      <c r="J149" s="4"/>
      <c r="K149" s="53"/>
      <c r="L149" s="53"/>
      <c r="M149" s="53"/>
      <c r="N149" s="53"/>
      <c r="O149" s="53"/>
      <c r="P149" s="53"/>
      <c r="Q149" s="53"/>
      <c r="R149" s="53"/>
    </row>
    <row r="150" spans="1:18" ht="15.75" customHeight="1">
      <c r="A150" s="216"/>
      <c r="B150" s="54" t="s">
        <v>12</v>
      </c>
      <c r="C150" s="19" t="s">
        <v>65</v>
      </c>
      <c r="D150" s="21" t="s">
        <v>122</v>
      </c>
      <c r="E150" s="21" t="s">
        <v>65</v>
      </c>
      <c r="F150" s="21" t="s">
        <v>122</v>
      </c>
      <c r="G150" s="21" t="s">
        <v>65</v>
      </c>
      <c r="H150" s="21" t="s">
        <v>65</v>
      </c>
      <c r="I150" s="21" t="s">
        <v>65</v>
      </c>
      <c r="J150" s="4"/>
      <c r="K150" s="53"/>
      <c r="L150" s="53"/>
      <c r="M150" s="53"/>
      <c r="N150" s="53"/>
      <c r="O150" s="53"/>
      <c r="P150" s="53"/>
      <c r="Q150" s="53"/>
      <c r="R150" s="53"/>
    </row>
    <row r="151" spans="1:18" ht="15.75" customHeight="1">
      <c r="A151" s="218" t="s">
        <v>19</v>
      </c>
      <c r="B151" s="25" t="s">
        <v>9</v>
      </c>
      <c r="C151" s="40" t="s">
        <v>141</v>
      </c>
      <c r="D151" s="31" t="s">
        <v>124</v>
      </c>
      <c r="E151" s="31" t="s">
        <v>125</v>
      </c>
      <c r="F151" s="31" t="s">
        <v>124</v>
      </c>
      <c r="G151" s="31" t="s">
        <v>125</v>
      </c>
      <c r="H151" s="31" t="s">
        <v>147</v>
      </c>
      <c r="I151" s="31" t="s">
        <v>147</v>
      </c>
      <c r="J151" s="4"/>
      <c r="K151" s="53"/>
      <c r="L151" s="53"/>
      <c r="M151" s="53"/>
      <c r="N151" s="53"/>
      <c r="O151" s="53"/>
      <c r="P151" s="53"/>
      <c r="Q151" s="53"/>
      <c r="R151" s="53"/>
    </row>
    <row r="152" spans="1:18" ht="15.75" customHeight="1">
      <c r="A152" s="219"/>
      <c r="B152" s="54" t="s">
        <v>12</v>
      </c>
      <c r="C152" s="19" t="s">
        <v>132</v>
      </c>
      <c r="D152" s="21" t="s">
        <v>65</v>
      </c>
      <c r="E152" s="21" t="s">
        <v>65</v>
      </c>
      <c r="F152" s="21" t="s">
        <v>65</v>
      </c>
      <c r="G152" s="21" t="s">
        <v>65</v>
      </c>
      <c r="H152" s="21" t="s">
        <v>143</v>
      </c>
      <c r="I152" s="21" t="s">
        <v>143</v>
      </c>
      <c r="J152" s="4"/>
      <c r="K152" s="53"/>
      <c r="L152" s="53"/>
      <c r="M152" s="53"/>
      <c r="N152" s="53"/>
      <c r="O152" s="53"/>
      <c r="P152" s="53"/>
      <c r="Q152" s="53"/>
      <c r="R152" s="53"/>
    </row>
    <row r="153" spans="1:18" ht="15.75" customHeight="1">
      <c r="A153" s="215" t="s">
        <v>23</v>
      </c>
      <c r="B153" s="25" t="s">
        <v>9</v>
      </c>
      <c r="C153" s="40" t="s">
        <v>65</v>
      </c>
      <c r="D153" s="31" t="s">
        <v>126</v>
      </c>
      <c r="E153" s="31" t="s">
        <v>127</v>
      </c>
      <c r="F153" s="31" t="s">
        <v>126</v>
      </c>
      <c r="G153" s="31" t="s">
        <v>127</v>
      </c>
      <c r="H153" s="31" t="s">
        <v>147</v>
      </c>
      <c r="I153" s="31" t="s">
        <v>147</v>
      </c>
      <c r="J153" s="4"/>
      <c r="K153" s="53"/>
      <c r="L153" s="53"/>
      <c r="M153" s="53"/>
      <c r="N153" s="53"/>
      <c r="O153" s="53"/>
      <c r="P153" s="53"/>
      <c r="Q153" s="53"/>
      <c r="R153" s="53"/>
    </row>
    <row r="154" spans="1:18" ht="15.75" customHeight="1">
      <c r="A154" s="216"/>
      <c r="B154" s="54" t="s">
        <v>12</v>
      </c>
      <c r="C154" s="19" t="s">
        <v>65</v>
      </c>
      <c r="D154" s="21" t="s">
        <v>65</v>
      </c>
      <c r="E154" s="21" t="s">
        <v>65</v>
      </c>
      <c r="F154" s="21" t="s">
        <v>65</v>
      </c>
      <c r="G154" s="21" t="s">
        <v>65</v>
      </c>
      <c r="H154" s="21" t="s">
        <v>143</v>
      </c>
      <c r="I154" s="21" t="s">
        <v>143</v>
      </c>
      <c r="J154" s="4">
        <f>((1.5+1.5)+1.5)+1.5</f>
        <v>6</v>
      </c>
      <c r="K154" s="53">
        <f>(((1.5+1.5)+1.5)+1.5)+1.5</f>
        <v>7.5</v>
      </c>
      <c r="L154" s="53">
        <f>+J154-K154</f>
        <v>-1.5</v>
      </c>
      <c r="M154" s="53"/>
      <c r="N154" s="53"/>
      <c r="O154" s="53"/>
      <c r="P154" s="53"/>
      <c r="Q154" s="53"/>
      <c r="R154" s="53"/>
    </row>
    <row r="155" spans="1:18" ht="15.75" customHeight="1">
      <c r="A155" s="215" t="s">
        <v>25</v>
      </c>
      <c r="B155" s="25" t="s">
        <v>9</v>
      </c>
      <c r="C155" s="40" t="s">
        <v>65</v>
      </c>
      <c r="D155" s="31" t="s">
        <v>128</v>
      </c>
      <c r="E155" s="31" t="s">
        <v>65</v>
      </c>
      <c r="F155" s="31" t="s">
        <v>65</v>
      </c>
      <c r="G155" s="31" t="s">
        <v>65</v>
      </c>
      <c r="H155" s="31" t="s">
        <v>147</v>
      </c>
      <c r="I155" s="31" t="s">
        <v>147</v>
      </c>
      <c r="J155" s="4"/>
      <c r="K155" s="53"/>
      <c r="L155" s="53"/>
      <c r="M155" s="53"/>
      <c r="N155" s="53"/>
      <c r="O155" s="53"/>
      <c r="P155" s="53"/>
      <c r="Q155" s="53"/>
      <c r="R155" s="53"/>
    </row>
    <row r="156" spans="1:18" ht="15.75" customHeight="1">
      <c r="A156" s="216"/>
      <c r="B156" s="54" t="s">
        <v>12</v>
      </c>
      <c r="C156" s="19" t="s">
        <v>65</v>
      </c>
      <c r="D156" s="21" t="s">
        <v>65</v>
      </c>
      <c r="E156" s="21" t="s">
        <v>130</v>
      </c>
      <c r="F156" s="21" t="s">
        <v>131</v>
      </c>
      <c r="G156" s="21" t="s">
        <v>130</v>
      </c>
      <c r="H156" s="21" t="s">
        <v>143</v>
      </c>
      <c r="I156" s="21" t="s">
        <v>143</v>
      </c>
      <c r="J156" s="4">
        <f>((1.5+1)+1)+1</f>
        <v>4.5</v>
      </c>
      <c r="K156" s="53">
        <f>(1.25+1.25)+1.25</f>
        <v>3.75</v>
      </c>
      <c r="L156" s="53">
        <f>+J156-K156</f>
        <v>0.75</v>
      </c>
      <c r="M156" s="53"/>
      <c r="N156" s="53"/>
      <c r="O156" s="53"/>
      <c r="P156" s="53"/>
      <c r="Q156" s="53"/>
      <c r="R156" s="53"/>
    </row>
    <row r="157" spans="1:18" ht="15.75" customHeight="1">
      <c r="A157" s="215" t="s">
        <v>27</v>
      </c>
      <c r="B157" s="25" t="s">
        <v>9</v>
      </c>
      <c r="C157" s="40" t="s">
        <v>65</v>
      </c>
      <c r="D157" s="31" t="s">
        <v>65</v>
      </c>
      <c r="E157" s="31" t="s">
        <v>65</v>
      </c>
      <c r="F157" s="31" t="s">
        <v>65</v>
      </c>
      <c r="G157" s="31" t="s">
        <v>65</v>
      </c>
      <c r="H157" s="31" t="s">
        <v>147</v>
      </c>
      <c r="I157" s="31" t="s">
        <v>147</v>
      </c>
      <c r="J157" s="4"/>
      <c r="K157" s="53"/>
      <c r="L157" s="53"/>
      <c r="M157" s="53"/>
      <c r="N157" s="53"/>
      <c r="O157" s="53"/>
      <c r="P157" s="53"/>
      <c r="Q157" s="53"/>
      <c r="R157" s="53"/>
    </row>
    <row r="158" spans="1:18" ht="15.75" customHeight="1">
      <c r="A158" s="216"/>
      <c r="B158" s="54" t="s">
        <v>12</v>
      </c>
      <c r="C158" s="19"/>
      <c r="D158" s="21" t="s">
        <v>65</v>
      </c>
      <c r="E158" s="21" t="s">
        <v>133</v>
      </c>
      <c r="F158" s="21" t="s">
        <v>65</v>
      </c>
      <c r="G158" s="21" t="s">
        <v>133</v>
      </c>
      <c r="H158" s="21" t="s">
        <v>143</v>
      </c>
      <c r="I158" s="21" t="s">
        <v>143</v>
      </c>
      <c r="J158" s="4">
        <v>2</v>
      </c>
      <c r="K158" s="53">
        <v>3</v>
      </c>
      <c r="L158" s="53">
        <f>+J158-K158</f>
        <v>-1</v>
      </c>
      <c r="M158" s="53"/>
      <c r="N158" s="53"/>
      <c r="O158" s="53"/>
      <c r="P158" s="53"/>
      <c r="Q158" s="53"/>
      <c r="R158" s="53"/>
    </row>
    <row r="159" spans="1:18" ht="15.75" customHeight="1">
      <c r="A159" s="215" t="s">
        <v>28</v>
      </c>
      <c r="B159" s="25" t="s">
        <v>9</v>
      </c>
      <c r="C159" s="40" t="s">
        <v>65</v>
      </c>
      <c r="D159" s="31" t="s">
        <v>134</v>
      </c>
      <c r="E159" s="31" t="s">
        <v>65</v>
      </c>
      <c r="F159" s="31" t="s">
        <v>65</v>
      </c>
      <c r="G159" s="31" t="s">
        <v>65</v>
      </c>
      <c r="H159" s="18" t="s">
        <v>147</v>
      </c>
      <c r="I159" s="18" t="s">
        <v>147</v>
      </c>
      <c r="J159" s="4"/>
      <c r="K159" s="53"/>
      <c r="L159" s="53"/>
      <c r="M159" s="53"/>
      <c r="N159" s="53"/>
      <c r="O159" s="53"/>
      <c r="P159" s="53"/>
      <c r="Q159" s="53"/>
      <c r="R159" s="53"/>
    </row>
    <row r="160" spans="1:18" ht="24.75" customHeight="1">
      <c r="A160" s="216"/>
      <c r="B160" s="54" t="s">
        <v>12</v>
      </c>
      <c r="C160" s="19" t="s">
        <v>65</v>
      </c>
      <c r="D160" s="21" t="s">
        <v>65</v>
      </c>
      <c r="E160" s="21" t="s">
        <v>135</v>
      </c>
      <c r="F160" s="21" t="s">
        <v>33</v>
      </c>
      <c r="G160" s="21" t="s">
        <v>65</v>
      </c>
      <c r="H160" s="45" t="s">
        <v>143</v>
      </c>
      <c r="I160" s="45" t="s">
        <v>143</v>
      </c>
      <c r="J160" s="4">
        <v>3</v>
      </c>
      <c r="K160" s="53">
        <v>3</v>
      </c>
      <c r="L160" s="53">
        <f>+J160-K160</f>
        <v>0</v>
      </c>
      <c r="M160" s="53"/>
      <c r="N160" s="53"/>
      <c r="O160" s="53"/>
      <c r="P160" s="53"/>
      <c r="Q160" s="53"/>
      <c r="R160" s="53"/>
    </row>
    <row r="161" spans="1:18" ht="15.75" customHeight="1">
      <c r="A161" s="215" t="s">
        <v>31</v>
      </c>
      <c r="B161" s="25" t="s">
        <v>9</v>
      </c>
      <c r="C161" s="40" t="s">
        <v>65</v>
      </c>
      <c r="D161" s="31" t="s">
        <v>65</v>
      </c>
      <c r="E161" s="31" t="s">
        <v>65</v>
      </c>
      <c r="F161" s="31" t="s">
        <v>65</v>
      </c>
      <c r="G161" s="31" t="s">
        <v>65</v>
      </c>
      <c r="H161" s="31" t="s">
        <v>147</v>
      </c>
      <c r="I161" s="31" t="s">
        <v>147</v>
      </c>
      <c r="J161" s="4"/>
      <c r="K161" s="53"/>
      <c r="L161" s="53"/>
      <c r="M161" s="53"/>
      <c r="N161" s="53"/>
      <c r="O161" s="53"/>
      <c r="P161" s="53"/>
      <c r="Q161" s="53"/>
      <c r="R161" s="53"/>
    </row>
    <row r="162" spans="1:18" ht="15.75" customHeight="1">
      <c r="A162" s="216"/>
      <c r="B162" s="54" t="s">
        <v>12</v>
      </c>
      <c r="C162" s="19" t="s">
        <v>65</v>
      </c>
      <c r="D162" s="21" t="s">
        <v>65</v>
      </c>
      <c r="E162" s="21" t="s">
        <v>135</v>
      </c>
      <c r="F162" s="21" t="s">
        <v>33</v>
      </c>
      <c r="G162" s="21" t="s">
        <v>65</v>
      </c>
      <c r="H162" s="21" t="s">
        <v>143</v>
      </c>
      <c r="I162" s="21" t="s">
        <v>143</v>
      </c>
      <c r="J162" s="4">
        <v>2</v>
      </c>
      <c r="K162" s="53">
        <v>3</v>
      </c>
      <c r="L162" s="53">
        <f>+J162-K162</f>
        <v>-1</v>
      </c>
      <c r="M162" s="53"/>
      <c r="N162" s="53"/>
      <c r="O162" s="53"/>
      <c r="P162" s="53"/>
      <c r="Q162" s="53"/>
      <c r="R162" s="53"/>
    </row>
    <row r="163" spans="1:18" ht="15.75" customHeight="1">
      <c r="A163" s="213" t="s">
        <v>115</v>
      </c>
      <c r="B163" s="57"/>
      <c r="C163" s="15" t="s">
        <v>1</v>
      </c>
      <c r="D163" s="15" t="s">
        <v>2</v>
      </c>
      <c r="E163" s="15" t="s">
        <v>3</v>
      </c>
      <c r="F163" s="15" t="s">
        <v>4</v>
      </c>
      <c r="G163" s="15" t="s">
        <v>5</v>
      </c>
      <c r="H163" s="15" t="s">
        <v>6</v>
      </c>
      <c r="I163" s="15" t="s">
        <v>7</v>
      </c>
      <c r="J163" s="32"/>
      <c r="K163" s="53"/>
      <c r="L163" s="53"/>
      <c r="M163" s="53"/>
      <c r="N163" s="53"/>
      <c r="O163" s="53"/>
      <c r="P163" s="53"/>
      <c r="Q163" s="53"/>
      <c r="R163" s="53"/>
    </row>
    <row r="164" spans="1:18" ht="15.75" customHeight="1">
      <c r="A164" s="214"/>
      <c r="B164" s="39"/>
      <c r="C164" s="8">
        <f>+I137+1</f>
        <v>41476</v>
      </c>
      <c r="D164" s="8">
        <f t="shared" ref="D164:I164" si="6">C164+1</f>
        <v>41477</v>
      </c>
      <c r="E164" s="8">
        <f t="shared" si="6"/>
        <v>41478</v>
      </c>
      <c r="F164" s="8">
        <f t="shared" si="6"/>
        <v>41479</v>
      </c>
      <c r="G164" s="8">
        <f t="shared" si="6"/>
        <v>41480</v>
      </c>
      <c r="H164" s="8">
        <f t="shared" si="6"/>
        <v>41481</v>
      </c>
      <c r="I164" s="35">
        <f t="shared" si="6"/>
        <v>41482</v>
      </c>
      <c r="J164" s="53"/>
      <c r="K164" s="53"/>
      <c r="L164" s="53"/>
      <c r="M164" s="53"/>
      <c r="N164" s="53"/>
      <c r="O164" s="53"/>
      <c r="P164" s="53"/>
      <c r="Q164" s="53"/>
      <c r="R164" s="53"/>
    </row>
    <row r="165" spans="1:18" ht="15.75" customHeight="1">
      <c r="A165" s="215" t="s">
        <v>148</v>
      </c>
      <c r="B165" s="25" t="s">
        <v>9</v>
      </c>
      <c r="C165" s="34" t="s">
        <v>65</v>
      </c>
      <c r="D165" s="49" t="s">
        <v>117</v>
      </c>
      <c r="E165" s="49" t="s">
        <v>117</v>
      </c>
      <c r="F165" s="49" t="s">
        <v>117</v>
      </c>
      <c r="G165" s="49" t="s">
        <v>117</v>
      </c>
      <c r="H165" s="49" t="s">
        <v>117</v>
      </c>
      <c r="I165" s="49" t="s">
        <v>10</v>
      </c>
      <c r="J165" s="4"/>
      <c r="K165" s="53"/>
      <c r="L165" s="53"/>
      <c r="M165" s="53"/>
      <c r="N165" s="53"/>
      <c r="O165" s="53"/>
      <c r="P165" s="53"/>
      <c r="Q165" s="53"/>
      <c r="R165" s="53"/>
    </row>
    <row r="166" spans="1:18">
      <c r="A166" s="217"/>
      <c r="B166" s="42" t="s">
        <v>11</v>
      </c>
      <c r="C166" s="34" t="s">
        <v>65</v>
      </c>
      <c r="D166" s="49" t="s">
        <v>65</v>
      </c>
      <c r="E166" s="49" t="s">
        <v>65</v>
      </c>
      <c r="F166" s="49" t="s">
        <v>65</v>
      </c>
      <c r="G166" s="49" t="s">
        <v>65</v>
      </c>
      <c r="H166" s="49" t="s">
        <v>65</v>
      </c>
      <c r="I166" s="49" t="s">
        <v>65</v>
      </c>
      <c r="J166" s="4"/>
      <c r="K166" s="53"/>
      <c r="L166" s="53"/>
      <c r="M166" s="53"/>
      <c r="N166" s="53"/>
      <c r="O166" s="53"/>
      <c r="P166" s="53"/>
      <c r="Q166" s="53"/>
      <c r="R166" s="53"/>
    </row>
    <row r="167" spans="1:18" ht="15.75" customHeight="1">
      <c r="A167" s="216"/>
      <c r="B167" s="54" t="s">
        <v>12</v>
      </c>
      <c r="C167" s="19" t="s">
        <v>65</v>
      </c>
      <c r="D167" s="21" t="s">
        <v>65</v>
      </c>
      <c r="E167" s="21" t="s">
        <v>65</v>
      </c>
      <c r="F167" s="21" t="s">
        <v>65</v>
      </c>
      <c r="G167" s="21" t="s">
        <v>65</v>
      </c>
      <c r="H167" s="21" t="s">
        <v>65</v>
      </c>
      <c r="I167" s="21" t="s">
        <v>65</v>
      </c>
      <c r="J167" s="4">
        <v>12</v>
      </c>
      <c r="K167" s="53">
        <f>(((1.5+1.5)+1.5)+1.5)+1.5</f>
        <v>7.5</v>
      </c>
      <c r="L167" s="53">
        <f>+J167-K167</f>
        <v>4.5</v>
      </c>
      <c r="M167" s="53"/>
      <c r="N167" s="53"/>
      <c r="O167" s="53"/>
      <c r="P167" s="53"/>
      <c r="Q167" s="53"/>
      <c r="R167" s="53"/>
    </row>
    <row r="168" spans="1:18" ht="15.75" customHeight="1">
      <c r="A168" s="215" t="s">
        <v>149</v>
      </c>
      <c r="B168" s="25" t="s">
        <v>9</v>
      </c>
      <c r="C168" s="40" t="s">
        <v>65</v>
      </c>
      <c r="D168" s="31" t="s">
        <v>117</v>
      </c>
      <c r="E168" s="31" t="s">
        <v>117</v>
      </c>
      <c r="F168" s="31" t="s">
        <v>117</v>
      </c>
      <c r="G168" s="31" t="s">
        <v>117</v>
      </c>
      <c r="H168" s="31" t="s">
        <v>117</v>
      </c>
      <c r="I168" s="31" t="s">
        <v>10</v>
      </c>
      <c r="J168" s="4"/>
      <c r="K168" s="53"/>
      <c r="L168" s="53"/>
      <c r="M168" s="53"/>
      <c r="N168" s="53"/>
      <c r="O168" s="53"/>
      <c r="P168" s="53"/>
      <c r="Q168" s="53"/>
      <c r="R168" s="53"/>
    </row>
    <row r="169" spans="1:18">
      <c r="A169" s="217"/>
      <c r="B169" s="42" t="s">
        <v>11</v>
      </c>
      <c r="C169" s="34" t="s">
        <v>65</v>
      </c>
      <c r="D169" s="49" t="s">
        <v>65</v>
      </c>
      <c r="E169" s="49" t="s">
        <v>65</v>
      </c>
      <c r="F169" s="49" t="s">
        <v>65</v>
      </c>
      <c r="G169" s="49" t="s">
        <v>65</v>
      </c>
      <c r="H169" s="49" t="s">
        <v>65</v>
      </c>
      <c r="I169" s="49" t="s">
        <v>65</v>
      </c>
      <c r="J169" s="4"/>
      <c r="K169" s="53"/>
      <c r="L169" s="53"/>
      <c r="M169" s="53"/>
      <c r="N169" s="53"/>
      <c r="O169" s="53"/>
      <c r="P169" s="53"/>
      <c r="Q169" s="53"/>
      <c r="R169" s="53"/>
    </row>
    <row r="170" spans="1:18" ht="15.75" customHeight="1">
      <c r="A170" s="216"/>
      <c r="B170" s="54" t="s">
        <v>12</v>
      </c>
      <c r="C170" s="19" t="s">
        <v>65</v>
      </c>
      <c r="D170" s="21" t="s">
        <v>65</v>
      </c>
      <c r="E170" s="21" t="s">
        <v>65</v>
      </c>
      <c r="F170" s="21" t="s">
        <v>65</v>
      </c>
      <c r="G170" s="21" t="s">
        <v>65</v>
      </c>
      <c r="H170" s="21" t="s">
        <v>65</v>
      </c>
      <c r="I170" s="21" t="s">
        <v>65</v>
      </c>
      <c r="J170" s="6">
        <v>12</v>
      </c>
      <c r="K170" s="14">
        <v>7.5</v>
      </c>
      <c r="L170" s="53">
        <f>+J170-K170</f>
        <v>4.5</v>
      </c>
      <c r="M170" s="53"/>
      <c r="N170" s="53"/>
      <c r="O170" s="53"/>
      <c r="P170" s="53"/>
      <c r="Q170" s="53"/>
      <c r="R170" s="53"/>
    </row>
    <row r="171" spans="1:18" ht="15.75" customHeight="1">
      <c r="A171" s="215" t="s">
        <v>150</v>
      </c>
      <c r="B171" s="25" t="s">
        <v>9</v>
      </c>
      <c r="C171" s="40" t="s">
        <v>147</v>
      </c>
      <c r="D171" s="31" t="s">
        <v>65</v>
      </c>
      <c r="E171" s="31" t="s">
        <v>151</v>
      </c>
      <c r="F171" s="31" t="s">
        <v>65</v>
      </c>
      <c r="G171" s="31" t="s">
        <v>151</v>
      </c>
      <c r="H171" s="31" t="s">
        <v>65</v>
      </c>
      <c r="I171" s="31" t="s">
        <v>16</v>
      </c>
      <c r="J171" s="4"/>
      <c r="K171" s="53"/>
      <c r="L171" s="53"/>
      <c r="M171" s="53"/>
      <c r="N171" s="53"/>
      <c r="O171" s="53"/>
      <c r="P171" s="53"/>
      <c r="Q171" s="53"/>
      <c r="R171" s="53"/>
    </row>
    <row r="172" spans="1:18">
      <c r="A172" s="217"/>
      <c r="B172" s="42" t="s">
        <v>11</v>
      </c>
      <c r="C172" s="34" t="s">
        <v>142</v>
      </c>
      <c r="D172" s="49" t="s">
        <v>65</v>
      </c>
      <c r="E172" s="49" t="s">
        <v>65</v>
      </c>
      <c r="F172" s="49" t="s">
        <v>65</v>
      </c>
      <c r="G172" s="49" t="s">
        <v>65</v>
      </c>
      <c r="H172" s="49" t="s">
        <v>65</v>
      </c>
      <c r="I172" s="49" t="s">
        <v>65</v>
      </c>
      <c r="J172" s="4"/>
      <c r="K172" s="53"/>
      <c r="L172" s="53"/>
      <c r="M172" s="53"/>
      <c r="N172" s="53"/>
      <c r="O172" s="53"/>
      <c r="P172" s="53"/>
      <c r="Q172" s="53"/>
      <c r="R172" s="53"/>
    </row>
    <row r="173" spans="1:18" ht="15.75" customHeight="1">
      <c r="A173" s="216"/>
      <c r="B173" s="54" t="s">
        <v>12</v>
      </c>
      <c r="C173" s="19" t="s">
        <v>143</v>
      </c>
      <c r="D173" s="21" t="s">
        <v>65</v>
      </c>
      <c r="E173" s="21" t="s">
        <v>65</v>
      </c>
      <c r="F173" s="21" t="s">
        <v>65</v>
      </c>
      <c r="G173" s="21" t="s">
        <v>65</v>
      </c>
      <c r="H173" s="21" t="s">
        <v>65</v>
      </c>
      <c r="I173" s="21" t="s">
        <v>65</v>
      </c>
      <c r="J173" s="4">
        <f>(((4+1.5)+1.5)+1.5)+1.5</f>
        <v>10</v>
      </c>
      <c r="K173" s="53">
        <v>7.5</v>
      </c>
      <c r="L173" s="53">
        <f>+J173-K173</f>
        <v>2.5</v>
      </c>
      <c r="M173" s="53"/>
      <c r="N173" s="53"/>
      <c r="O173" s="53"/>
      <c r="P173" s="53"/>
      <c r="Q173" s="53"/>
      <c r="R173" s="53"/>
    </row>
    <row r="174" spans="1:18" ht="15.75" customHeight="1">
      <c r="A174" s="215" t="s">
        <v>152</v>
      </c>
      <c r="B174" s="25" t="s">
        <v>9</v>
      </c>
      <c r="C174" s="40" t="s">
        <v>147</v>
      </c>
      <c r="D174" s="31" t="s">
        <v>65</v>
      </c>
      <c r="E174" s="31" t="s">
        <v>65</v>
      </c>
      <c r="F174" s="31" t="s">
        <v>65</v>
      </c>
      <c r="G174" s="31" t="s">
        <v>151</v>
      </c>
      <c r="H174" s="31" t="s">
        <v>65</v>
      </c>
      <c r="I174" s="31" t="s">
        <v>65</v>
      </c>
      <c r="J174" s="4"/>
      <c r="K174" s="53"/>
      <c r="L174" s="53"/>
      <c r="M174" s="53"/>
      <c r="N174" s="53"/>
      <c r="O174" s="53"/>
      <c r="P174" s="53"/>
      <c r="Q174" s="53"/>
      <c r="R174" s="53"/>
    </row>
    <row r="175" spans="1:18" ht="15.75" customHeight="1">
      <c r="A175" s="216"/>
      <c r="B175" s="54" t="s">
        <v>12</v>
      </c>
      <c r="C175" s="19" t="s">
        <v>143</v>
      </c>
      <c r="D175" s="21" t="s">
        <v>122</v>
      </c>
      <c r="E175" s="21" t="s">
        <v>65</v>
      </c>
      <c r="F175" s="21" t="s">
        <v>122</v>
      </c>
      <c r="G175" s="21" t="s">
        <v>65</v>
      </c>
      <c r="H175" s="21" t="s">
        <v>65</v>
      </c>
      <c r="I175" s="21" t="s">
        <v>65</v>
      </c>
      <c r="J175" s="11">
        <f>((1.5+2)+1.5)+2</f>
        <v>7</v>
      </c>
      <c r="K175" s="4">
        <f>(((1.25+2)+1.75)+2)+2</f>
        <v>9</v>
      </c>
      <c r="L175" s="53">
        <f>+J175-K175</f>
        <v>-2</v>
      </c>
      <c r="M175" s="53"/>
      <c r="N175" s="53"/>
      <c r="O175" s="53"/>
      <c r="P175" s="53"/>
      <c r="Q175" s="53"/>
      <c r="R175" s="53"/>
    </row>
    <row r="176" spans="1:18" ht="15.75" customHeight="1">
      <c r="A176" s="218" t="s">
        <v>153</v>
      </c>
      <c r="B176" s="25" t="s">
        <v>9</v>
      </c>
      <c r="C176" s="40" t="s">
        <v>147</v>
      </c>
      <c r="D176" s="31" t="s">
        <v>124</v>
      </c>
      <c r="E176" s="31" t="s">
        <v>128</v>
      </c>
      <c r="F176" s="31" t="s">
        <v>154</v>
      </c>
      <c r="G176" s="31" t="s">
        <v>155</v>
      </c>
      <c r="H176" s="31" t="s">
        <v>156</v>
      </c>
      <c r="I176" s="31" t="s">
        <v>156</v>
      </c>
      <c r="J176" s="4"/>
      <c r="K176" s="53"/>
      <c r="L176" s="53"/>
      <c r="M176" s="53"/>
      <c r="N176" s="53"/>
      <c r="O176" s="53"/>
      <c r="P176" s="53"/>
      <c r="Q176" s="53"/>
      <c r="R176" s="53"/>
    </row>
    <row r="177" spans="1:18">
      <c r="A177" s="232"/>
      <c r="B177" s="42" t="s">
        <v>11</v>
      </c>
      <c r="C177" s="34" t="s">
        <v>142</v>
      </c>
      <c r="D177" s="49" t="s">
        <v>65</v>
      </c>
      <c r="E177" s="49" t="s">
        <v>65</v>
      </c>
      <c r="F177" s="49" t="s">
        <v>65</v>
      </c>
      <c r="G177" s="49" t="s">
        <v>65</v>
      </c>
      <c r="H177" s="49" t="s">
        <v>157</v>
      </c>
      <c r="I177" s="49" t="s">
        <v>157</v>
      </c>
      <c r="J177" s="4"/>
      <c r="K177" s="53"/>
      <c r="L177" s="53"/>
      <c r="M177" s="53"/>
      <c r="N177" s="53"/>
      <c r="O177" s="53"/>
      <c r="P177" s="53"/>
      <c r="Q177" s="53"/>
      <c r="R177" s="53"/>
    </row>
    <row r="178" spans="1:18" ht="15.75" customHeight="1">
      <c r="A178" s="219"/>
      <c r="B178" s="54" t="s">
        <v>12</v>
      </c>
      <c r="C178" s="19" t="s">
        <v>143</v>
      </c>
      <c r="D178" s="21" t="s">
        <v>65</v>
      </c>
      <c r="E178" s="21" t="s">
        <v>65</v>
      </c>
      <c r="F178" s="21" t="s">
        <v>65</v>
      </c>
      <c r="G178" s="21" t="s">
        <v>65</v>
      </c>
      <c r="H178" s="21" t="s">
        <v>139</v>
      </c>
      <c r="I178" s="21" t="s">
        <v>139</v>
      </c>
      <c r="J178" s="4">
        <f>((1.5+2)+1.5)+2</f>
        <v>7</v>
      </c>
      <c r="K178" s="53">
        <f>(1.5+1.5)+1.5</f>
        <v>4.5</v>
      </c>
      <c r="L178" s="53">
        <f>+J178-K178</f>
        <v>2.5</v>
      </c>
      <c r="M178" s="53"/>
      <c r="N178" s="53"/>
      <c r="O178" s="53"/>
      <c r="P178" s="53"/>
      <c r="Q178" s="53"/>
      <c r="R178" s="53"/>
    </row>
    <row r="179" spans="1:18" ht="15.75" customHeight="1">
      <c r="A179" s="215" t="s">
        <v>158</v>
      </c>
      <c r="B179" s="25" t="s">
        <v>9</v>
      </c>
      <c r="C179" s="40" t="s">
        <v>147</v>
      </c>
      <c r="D179" s="31" t="s">
        <v>159</v>
      </c>
      <c r="E179" s="31" t="s">
        <v>134</v>
      </c>
      <c r="F179" s="31" t="s">
        <v>134</v>
      </c>
      <c r="G179" s="31" t="s">
        <v>160</v>
      </c>
      <c r="H179" s="31" t="s">
        <v>156</v>
      </c>
      <c r="I179" s="31" t="s">
        <v>156</v>
      </c>
      <c r="J179" s="4"/>
      <c r="K179" s="53"/>
      <c r="L179" s="53"/>
      <c r="M179" s="53"/>
      <c r="N179" s="53"/>
      <c r="O179" s="53"/>
      <c r="P179" s="53"/>
      <c r="Q179" s="53"/>
      <c r="R179" s="53"/>
    </row>
    <row r="180" spans="1:18" ht="15.75" customHeight="1">
      <c r="A180" s="216"/>
      <c r="B180" s="54" t="s">
        <v>12</v>
      </c>
      <c r="C180" s="19" t="s">
        <v>143</v>
      </c>
      <c r="D180" s="21" t="s">
        <v>65</v>
      </c>
      <c r="E180" s="21" t="s">
        <v>65</v>
      </c>
      <c r="F180" s="21" t="s">
        <v>65</v>
      </c>
      <c r="G180" s="21" t="s">
        <v>65</v>
      </c>
      <c r="H180" s="21" t="s">
        <v>161</v>
      </c>
      <c r="I180" s="21" t="s">
        <v>161</v>
      </c>
      <c r="J180" s="4">
        <f>((1.5+1.5)+1.5)+1.5</f>
        <v>6</v>
      </c>
      <c r="K180" s="53">
        <f>(1.25+1.5)+1.25</f>
        <v>4</v>
      </c>
      <c r="L180" s="53">
        <f>+J180-K180</f>
        <v>2</v>
      </c>
      <c r="M180" s="53"/>
      <c r="N180" s="53"/>
      <c r="O180" s="53"/>
      <c r="P180" s="53"/>
      <c r="Q180" s="53"/>
      <c r="R180" s="53"/>
    </row>
    <row r="181" spans="1:18" ht="15.75" customHeight="1">
      <c r="A181" s="215" t="s">
        <v>25</v>
      </c>
      <c r="B181" s="25" t="s">
        <v>9</v>
      </c>
      <c r="C181" s="40" t="s">
        <v>147</v>
      </c>
      <c r="D181" s="31" t="s">
        <v>65</v>
      </c>
      <c r="E181" s="31" t="s">
        <v>65</v>
      </c>
      <c r="F181" s="31" t="s">
        <v>65</v>
      </c>
      <c r="G181" s="31" t="s">
        <v>65</v>
      </c>
      <c r="H181" s="31" t="s">
        <v>156</v>
      </c>
      <c r="I181" s="31" t="s">
        <v>156</v>
      </c>
      <c r="J181" s="4"/>
      <c r="K181" s="53"/>
      <c r="L181" s="53"/>
      <c r="M181" s="53"/>
      <c r="N181" s="53"/>
      <c r="O181" s="53"/>
      <c r="P181" s="53"/>
      <c r="Q181" s="53"/>
      <c r="R181" s="53"/>
    </row>
    <row r="182" spans="1:18" ht="15.75" customHeight="1">
      <c r="A182" s="216"/>
      <c r="B182" s="54" t="s">
        <v>12</v>
      </c>
      <c r="C182" s="19" t="s">
        <v>143</v>
      </c>
      <c r="D182" s="21" t="s">
        <v>65</v>
      </c>
      <c r="E182" s="21" t="s">
        <v>130</v>
      </c>
      <c r="F182" s="21" t="s">
        <v>130</v>
      </c>
      <c r="G182" s="21" t="s">
        <v>130</v>
      </c>
      <c r="H182" s="21" t="s">
        <v>161</v>
      </c>
      <c r="I182" s="21" t="s">
        <v>161</v>
      </c>
      <c r="J182" s="4">
        <f>((1.5+1)+1)+1</f>
        <v>4.5</v>
      </c>
      <c r="K182" s="53">
        <v>4</v>
      </c>
      <c r="L182" s="53">
        <f>+J182-K182</f>
        <v>0.5</v>
      </c>
      <c r="M182" s="53"/>
      <c r="N182" s="53"/>
      <c r="O182" s="53"/>
      <c r="P182" s="53"/>
      <c r="Q182" s="53"/>
      <c r="R182" s="53"/>
    </row>
    <row r="183" spans="1:18" ht="15.75" customHeight="1">
      <c r="A183" s="215" t="s">
        <v>27</v>
      </c>
      <c r="B183" s="25" t="s">
        <v>9</v>
      </c>
      <c r="C183" s="40" t="s">
        <v>147</v>
      </c>
      <c r="D183" s="31" t="s">
        <v>65</v>
      </c>
      <c r="E183" s="31" t="s">
        <v>65</v>
      </c>
      <c r="F183" s="31" t="s">
        <v>65</v>
      </c>
      <c r="G183" s="31" t="s">
        <v>65</v>
      </c>
      <c r="H183" s="31" t="s">
        <v>156</v>
      </c>
      <c r="I183" s="31" t="s">
        <v>156</v>
      </c>
      <c r="J183" s="4"/>
      <c r="K183" s="53"/>
      <c r="L183" s="53"/>
      <c r="M183" s="53"/>
      <c r="N183" s="53"/>
      <c r="O183" s="53"/>
      <c r="P183" s="53"/>
      <c r="Q183" s="53"/>
      <c r="R183" s="53"/>
    </row>
    <row r="184" spans="1:18" ht="15.75" customHeight="1">
      <c r="A184" s="216"/>
      <c r="B184" s="54" t="s">
        <v>12</v>
      </c>
      <c r="C184" s="19" t="s">
        <v>143</v>
      </c>
      <c r="D184" s="21" t="s">
        <v>65</v>
      </c>
      <c r="E184" s="21" t="s">
        <v>133</v>
      </c>
      <c r="F184" s="21" t="s">
        <v>133</v>
      </c>
      <c r="G184" s="21" t="s">
        <v>133</v>
      </c>
      <c r="H184" s="21" t="s">
        <v>161</v>
      </c>
      <c r="I184" s="21" t="s">
        <v>161</v>
      </c>
      <c r="J184" s="4">
        <f>1+1</f>
        <v>2</v>
      </c>
      <c r="K184" s="53">
        <v>2.25</v>
      </c>
      <c r="L184" s="53">
        <f>+J184-K184</f>
        <v>-0.25</v>
      </c>
      <c r="M184" s="53"/>
      <c r="N184" s="53"/>
      <c r="O184" s="53"/>
      <c r="P184" s="53"/>
      <c r="Q184" s="53"/>
      <c r="R184" s="53"/>
    </row>
    <row r="185" spans="1:18" ht="15.75" customHeight="1">
      <c r="A185" s="215" t="s">
        <v>28</v>
      </c>
      <c r="B185" s="25" t="s">
        <v>9</v>
      </c>
      <c r="C185" s="64" t="s">
        <v>147</v>
      </c>
      <c r="D185" s="31" t="s">
        <v>65</v>
      </c>
      <c r="E185" s="31" t="s">
        <v>65</v>
      </c>
      <c r="F185" s="31" t="s">
        <v>65</v>
      </c>
      <c r="G185" s="31" t="s">
        <v>65</v>
      </c>
      <c r="H185" s="31" t="s">
        <v>156</v>
      </c>
      <c r="I185" s="31" t="s">
        <v>156</v>
      </c>
      <c r="J185" s="4"/>
      <c r="K185" s="53"/>
      <c r="L185" s="53"/>
      <c r="M185" s="53"/>
      <c r="N185" s="53"/>
      <c r="O185" s="53"/>
      <c r="P185" s="53"/>
      <c r="Q185" s="53"/>
      <c r="R185" s="53"/>
    </row>
    <row r="186" spans="1:18" ht="24.75" customHeight="1">
      <c r="A186" s="216"/>
      <c r="B186" s="54" t="s">
        <v>12</v>
      </c>
      <c r="C186" s="67" t="s">
        <v>143</v>
      </c>
      <c r="D186" s="21" t="s">
        <v>65</v>
      </c>
      <c r="E186" s="21" t="s">
        <v>135</v>
      </c>
      <c r="F186" s="21" t="s">
        <v>135</v>
      </c>
      <c r="G186" s="21" t="s">
        <v>135</v>
      </c>
      <c r="H186" s="21" t="s">
        <v>161</v>
      </c>
      <c r="I186" s="21" t="s">
        <v>161</v>
      </c>
      <c r="J186" s="4">
        <v>3</v>
      </c>
      <c r="K186" s="53">
        <v>2</v>
      </c>
      <c r="L186" s="53">
        <f>+J186-K186</f>
        <v>1</v>
      </c>
      <c r="M186" s="53"/>
      <c r="N186" s="53"/>
      <c r="O186" s="53"/>
      <c r="P186" s="53"/>
      <c r="Q186" s="53"/>
      <c r="R186" s="53"/>
    </row>
    <row r="187" spans="1:18" ht="15.75" customHeight="1">
      <c r="A187" s="215" t="s">
        <v>31</v>
      </c>
      <c r="B187" s="25" t="s">
        <v>9</v>
      </c>
      <c r="C187" s="40" t="s">
        <v>147</v>
      </c>
      <c r="D187" s="31" t="s">
        <v>65</v>
      </c>
      <c r="E187" s="31" t="s">
        <v>65</v>
      </c>
      <c r="F187" s="31" t="s">
        <v>65</v>
      </c>
      <c r="G187" s="31" t="s">
        <v>65</v>
      </c>
      <c r="H187" s="31" t="s">
        <v>156</v>
      </c>
      <c r="I187" s="31" t="s">
        <v>156</v>
      </c>
      <c r="J187" s="4"/>
      <c r="K187" s="53"/>
      <c r="L187" s="53"/>
      <c r="M187" s="53"/>
      <c r="N187" s="53"/>
      <c r="O187" s="53"/>
      <c r="P187" s="53"/>
      <c r="Q187" s="53"/>
      <c r="R187" s="53"/>
    </row>
    <row r="188" spans="1:18" ht="15.75" customHeight="1">
      <c r="A188" s="216"/>
      <c r="B188" s="54" t="s">
        <v>12</v>
      </c>
      <c r="C188" s="19" t="s">
        <v>143</v>
      </c>
      <c r="D188" s="21" t="s">
        <v>65</v>
      </c>
      <c r="E188" s="21" t="s">
        <v>135</v>
      </c>
      <c r="F188" s="21" t="s">
        <v>135</v>
      </c>
      <c r="G188" s="21" t="s">
        <v>135</v>
      </c>
      <c r="H188" s="21" t="s">
        <v>161</v>
      </c>
      <c r="I188" s="21" t="s">
        <v>161</v>
      </c>
      <c r="J188" s="4">
        <v>2</v>
      </c>
      <c r="K188" s="53">
        <v>2</v>
      </c>
      <c r="L188" s="53">
        <f>+J188-K188</f>
        <v>0</v>
      </c>
      <c r="M188" s="53"/>
      <c r="N188" s="53"/>
      <c r="O188" s="53"/>
      <c r="P188" s="53"/>
      <c r="Q188" s="53"/>
      <c r="R188" s="53"/>
    </row>
    <row r="189" spans="1:18" ht="15.75" customHeight="1">
      <c r="A189" s="213" t="s">
        <v>116</v>
      </c>
      <c r="B189" s="57"/>
      <c r="C189" s="15" t="s">
        <v>1</v>
      </c>
      <c r="D189" s="15" t="s">
        <v>2</v>
      </c>
      <c r="E189" s="15" t="s">
        <v>3</v>
      </c>
      <c r="F189" s="15" t="s">
        <v>4</v>
      </c>
      <c r="G189" s="15" t="s">
        <v>5</v>
      </c>
      <c r="H189" s="15" t="s">
        <v>6</v>
      </c>
      <c r="I189" s="15" t="s">
        <v>7</v>
      </c>
      <c r="J189" s="32"/>
      <c r="K189" s="53"/>
      <c r="L189" s="53"/>
      <c r="M189" s="53"/>
      <c r="N189" s="53"/>
      <c r="O189" s="53"/>
      <c r="P189" s="53"/>
      <c r="Q189" s="53"/>
      <c r="R189" s="53"/>
    </row>
    <row r="190" spans="1:18" ht="15.75" customHeight="1">
      <c r="A190" s="214"/>
      <c r="B190" s="39"/>
      <c r="C190" s="8">
        <f>+I164+1</f>
        <v>41483</v>
      </c>
      <c r="D190" s="8">
        <f t="shared" ref="D190:I190" si="7">C190+1</f>
        <v>41484</v>
      </c>
      <c r="E190" s="8">
        <f t="shared" si="7"/>
        <v>41485</v>
      </c>
      <c r="F190" s="8">
        <f t="shared" si="7"/>
        <v>41486</v>
      </c>
      <c r="G190" s="8">
        <f t="shared" si="7"/>
        <v>41487</v>
      </c>
      <c r="H190" s="8">
        <f t="shared" si="7"/>
        <v>41488</v>
      </c>
      <c r="I190" s="35">
        <f t="shared" si="7"/>
        <v>41489</v>
      </c>
      <c r="J190" s="53"/>
      <c r="K190" s="53"/>
      <c r="L190" s="53"/>
      <c r="M190" s="53"/>
      <c r="N190" s="55"/>
      <c r="O190" s="55"/>
      <c r="P190" s="46" t="s">
        <v>162</v>
      </c>
      <c r="Q190" s="55"/>
      <c r="R190" s="55"/>
    </row>
    <row r="191" spans="1:18" ht="15.75" customHeight="1">
      <c r="A191" s="215" t="s">
        <v>8</v>
      </c>
      <c r="B191" s="25" t="s">
        <v>9</v>
      </c>
      <c r="C191" s="34" t="s">
        <v>65</v>
      </c>
      <c r="D191" s="49" t="s">
        <v>117</v>
      </c>
      <c r="E191" s="49" t="s">
        <v>163</v>
      </c>
      <c r="F191" s="49" t="s">
        <v>163</v>
      </c>
      <c r="G191" s="49" t="s">
        <v>164</v>
      </c>
      <c r="H191" s="49" t="s">
        <v>164</v>
      </c>
      <c r="I191" s="49" t="s">
        <v>164</v>
      </c>
      <c r="J191" s="4"/>
      <c r="K191" s="53"/>
      <c r="L191" s="53"/>
      <c r="M191" s="53"/>
      <c r="N191" s="46" t="s">
        <v>165</v>
      </c>
      <c r="O191" s="46" t="s">
        <v>166</v>
      </c>
      <c r="P191" s="7" t="s">
        <v>167</v>
      </c>
      <c r="Q191" s="46" t="s">
        <v>168</v>
      </c>
      <c r="R191" s="46" t="s">
        <v>162</v>
      </c>
    </row>
    <row r="192" spans="1:18">
      <c r="A192" s="217"/>
      <c r="B192" s="42" t="s">
        <v>11</v>
      </c>
      <c r="C192" s="34" t="s">
        <v>65</v>
      </c>
      <c r="D192" s="49" t="s">
        <v>65</v>
      </c>
      <c r="E192" s="49" t="s">
        <v>65</v>
      </c>
      <c r="F192" s="49" t="s">
        <v>65</v>
      </c>
      <c r="G192" s="49" t="s">
        <v>157</v>
      </c>
      <c r="H192" s="49" t="s">
        <v>157</v>
      </c>
      <c r="I192" s="49" t="s">
        <v>157</v>
      </c>
      <c r="J192" s="4"/>
      <c r="K192" s="53"/>
      <c r="L192" s="53"/>
      <c r="M192" s="53"/>
      <c r="N192" s="53"/>
      <c r="O192" s="53">
        <v>35.5</v>
      </c>
      <c r="P192" s="53">
        <f>+N192+O192</f>
        <v>35.5</v>
      </c>
      <c r="Q192" s="53"/>
      <c r="R192" s="55">
        <f>+P192+Q192</f>
        <v>35.5</v>
      </c>
    </row>
    <row r="193" spans="1:18" ht="15.75" customHeight="1">
      <c r="A193" s="216"/>
      <c r="B193" s="54" t="s">
        <v>12</v>
      </c>
      <c r="C193" s="19" t="s">
        <v>65</v>
      </c>
      <c r="D193" s="21" t="s">
        <v>65</v>
      </c>
      <c r="E193" s="21" t="s">
        <v>65</v>
      </c>
      <c r="F193" s="21" t="s">
        <v>65</v>
      </c>
      <c r="G193" s="21" t="s">
        <v>139</v>
      </c>
      <c r="H193" s="21" t="s">
        <v>139</v>
      </c>
      <c r="I193" s="21" t="s">
        <v>139</v>
      </c>
      <c r="J193" s="4">
        <f>(2+2)+4</f>
        <v>8</v>
      </c>
      <c r="K193" s="53">
        <v>0</v>
      </c>
      <c r="L193" s="53">
        <f>+J193-K193</f>
        <v>8</v>
      </c>
      <c r="M193" s="53">
        <f>((((((+L5+L32)+L59)+L86)+L113)+L140)+L167)+L193</f>
        <v>11</v>
      </c>
      <c r="N193" s="53">
        <f>((((((+J5+J32)+J59)+J86)+J113)+J140)+J167)+J193</f>
        <v>90</v>
      </c>
      <c r="O193" s="53">
        <v>106</v>
      </c>
      <c r="P193" s="53">
        <f>+N193+O193</f>
        <v>196</v>
      </c>
      <c r="Q193" s="53">
        <v>120</v>
      </c>
      <c r="R193" s="55">
        <f>+P193+Q193</f>
        <v>316</v>
      </c>
    </row>
    <row r="194" spans="1:18" ht="15.75" customHeight="1">
      <c r="A194" s="215" t="s">
        <v>149</v>
      </c>
      <c r="B194" s="25" t="s">
        <v>9</v>
      </c>
      <c r="C194" s="40" t="s">
        <v>65</v>
      </c>
      <c r="D194" s="31" t="s">
        <v>117</v>
      </c>
      <c r="E194" s="31" t="s">
        <v>163</v>
      </c>
      <c r="F194" s="31" t="s">
        <v>163</v>
      </c>
      <c r="G194" s="31" t="s">
        <v>164</v>
      </c>
      <c r="H194" s="31" t="s">
        <v>164</v>
      </c>
      <c r="I194" s="31" t="s">
        <v>164</v>
      </c>
      <c r="J194" s="4"/>
      <c r="K194" s="53"/>
      <c r="L194" s="53"/>
      <c r="M194" s="53"/>
      <c r="N194" s="53"/>
      <c r="O194" s="53"/>
      <c r="P194" s="53"/>
      <c r="Q194" s="53"/>
      <c r="R194" s="55"/>
    </row>
    <row r="195" spans="1:18">
      <c r="A195" s="217"/>
      <c r="B195" s="42" t="s">
        <v>11</v>
      </c>
      <c r="C195" s="34" t="s">
        <v>65</v>
      </c>
      <c r="D195" s="49" t="s">
        <v>65</v>
      </c>
      <c r="E195" s="49" t="s">
        <v>65</v>
      </c>
      <c r="F195" s="49" t="s">
        <v>65</v>
      </c>
      <c r="G195" s="49" t="s">
        <v>157</v>
      </c>
      <c r="H195" s="49" t="s">
        <v>157</v>
      </c>
      <c r="I195" s="49" t="s">
        <v>157</v>
      </c>
      <c r="J195" s="4"/>
      <c r="K195" s="53"/>
      <c r="L195" s="53"/>
      <c r="M195" s="53"/>
      <c r="N195" s="53"/>
      <c r="O195" s="53">
        <v>35</v>
      </c>
      <c r="P195" s="53">
        <f>+N195+O195</f>
        <v>35</v>
      </c>
      <c r="Q195" s="53"/>
      <c r="R195" s="55">
        <f>+P195+Q195</f>
        <v>35</v>
      </c>
    </row>
    <row r="196" spans="1:18" ht="15.75" customHeight="1">
      <c r="A196" s="216"/>
      <c r="B196" s="54" t="s">
        <v>12</v>
      </c>
      <c r="C196" s="19" t="s">
        <v>65</v>
      </c>
      <c r="D196" s="21" t="s">
        <v>65</v>
      </c>
      <c r="E196" s="21" t="s">
        <v>65</v>
      </c>
      <c r="F196" s="21" t="s">
        <v>65</v>
      </c>
      <c r="G196" s="21" t="s">
        <v>139</v>
      </c>
      <c r="H196" s="21" t="s">
        <v>139</v>
      </c>
      <c r="I196" s="21" t="s">
        <v>139</v>
      </c>
      <c r="J196" s="4">
        <f>(4+2)+2</f>
        <v>8</v>
      </c>
      <c r="K196" s="53">
        <v>0</v>
      </c>
      <c r="L196" s="53">
        <f>+J196-K196</f>
        <v>8</v>
      </c>
      <c r="M196" s="53">
        <f>((((((+L7+L35)+L62)+L88)+L116)+L143)+L170)+L196</f>
        <v>23.75</v>
      </c>
      <c r="N196" s="55">
        <f>((((((+J7+J35)+J62)+J88)+J116)+J143)+J170)+J196</f>
        <v>92</v>
      </c>
      <c r="O196" s="53">
        <v>86.5</v>
      </c>
      <c r="P196" s="53">
        <f>+N196+O196</f>
        <v>178.5</v>
      </c>
      <c r="Q196" s="53">
        <v>120</v>
      </c>
      <c r="R196" s="55">
        <f>+P196+Q196</f>
        <v>298.5</v>
      </c>
    </row>
    <row r="197" spans="1:18" ht="15.75" customHeight="1">
      <c r="A197" s="215" t="s">
        <v>150</v>
      </c>
      <c r="B197" s="25" t="s">
        <v>9</v>
      </c>
      <c r="C197" s="40" t="s">
        <v>65</v>
      </c>
      <c r="D197" s="31" t="s">
        <v>169</v>
      </c>
      <c r="E197" s="31" t="s">
        <v>170</v>
      </c>
      <c r="F197" s="31" t="s">
        <v>155</v>
      </c>
      <c r="G197" s="31" t="s">
        <v>164</v>
      </c>
      <c r="H197" s="31" t="s">
        <v>164</v>
      </c>
      <c r="I197" s="31" t="s">
        <v>164</v>
      </c>
      <c r="J197" s="4"/>
      <c r="K197" s="53"/>
      <c r="L197" s="53"/>
      <c r="M197" s="53"/>
      <c r="N197" s="55"/>
      <c r="O197" s="53"/>
      <c r="P197" s="53"/>
      <c r="Q197" s="53"/>
      <c r="R197" s="55"/>
    </row>
    <row r="198" spans="1:18">
      <c r="A198" s="217"/>
      <c r="B198" s="42" t="s">
        <v>11</v>
      </c>
      <c r="C198" s="34" t="s">
        <v>65</v>
      </c>
      <c r="D198" s="49" t="s">
        <v>65</v>
      </c>
      <c r="E198" s="49" t="s">
        <v>65</v>
      </c>
      <c r="F198" s="49" t="s">
        <v>65</v>
      </c>
      <c r="G198" s="49" t="s">
        <v>157</v>
      </c>
      <c r="H198" s="49" t="s">
        <v>157</v>
      </c>
      <c r="I198" s="49" t="s">
        <v>157</v>
      </c>
      <c r="J198" s="4"/>
      <c r="K198" s="53"/>
      <c r="L198" s="53"/>
      <c r="M198" s="53"/>
      <c r="N198" s="55"/>
      <c r="O198" s="53">
        <v>35</v>
      </c>
      <c r="P198" s="53">
        <f>+N198+O198</f>
        <v>35</v>
      </c>
      <c r="Q198" s="53"/>
      <c r="R198" s="55">
        <f>+P198+Q198</f>
        <v>35</v>
      </c>
    </row>
    <row r="199" spans="1:18" ht="15.75" customHeight="1">
      <c r="A199" s="216"/>
      <c r="B199" s="54" t="s">
        <v>12</v>
      </c>
      <c r="C199" s="19" t="s">
        <v>65</v>
      </c>
      <c r="D199" s="21" t="s">
        <v>65</v>
      </c>
      <c r="E199" s="21" t="s">
        <v>65</v>
      </c>
      <c r="F199" s="21" t="s">
        <v>65</v>
      </c>
      <c r="G199" s="21" t="s">
        <v>139</v>
      </c>
      <c r="H199" s="21" t="s">
        <v>139</v>
      </c>
      <c r="I199" s="21" t="s">
        <v>139</v>
      </c>
      <c r="J199" s="4">
        <f>(1.5+2)+1.5</f>
        <v>5</v>
      </c>
      <c r="K199" s="53">
        <v>0</v>
      </c>
      <c r="L199" s="53">
        <f>+J199-K199</f>
        <v>5</v>
      </c>
      <c r="M199" s="53">
        <f>((((((+L11+L38)+L65)+L91)+L119)+L146)+L173)+L199</f>
        <v>0.5</v>
      </c>
      <c r="N199" s="55">
        <f>((((((+J11+J38)+J65)+J91)+J119)+J146)+J173)+J199</f>
        <v>64</v>
      </c>
      <c r="O199" s="53">
        <v>86</v>
      </c>
      <c r="P199" s="53">
        <f>+N199+O199</f>
        <v>150</v>
      </c>
      <c r="Q199" s="53">
        <v>105</v>
      </c>
      <c r="R199" s="55">
        <f>+P199+Q199</f>
        <v>255</v>
      </c>
    </row>
    <row r="200" spans="1:18" ht="15.75" customHeight="1">
      <c r="A200" s="215" t="s">
        <v>152</v>
      </c>
      <c r="B200" s="25" t="s">
        <v>9</v>
      </c>
      <c r="C200" s="40" t="s">
        <v>171</v>
      </c>
      <c r="D200" s="31" t="s">
        <v>169</v>
      </c>
      <c r="E200" s="31" t="s">
        <v>170</v>
      </c>
      <c r="F200" s="31" t="s">
        <v>155</v>
      </c>
      <c r="G200" s="31" t="s">
        <v>164</v>
      </c>
      <c r="H200" s="31" t="s">
        <v>164</v>
      </c>
      <c r="I200" s="31" t="s">
        <v>164</v>
      </c>
      <c r="J200" s="4"/>
      <c r="K200" s="53"/>
      <c r="L200" s="53"/>
      <c r="M200" s="53"/>
      <c r="N200" s="55"/>
      <c r="O200" s="53"/>
      <c r="P200" s="53"/>
      <c r="Q200" s="53"/>
      <c r="R200" s="55"/>
    </row>
    <row r="201" spans="1:18" ht="15.75" customHeight="1">
      <c r="A201" s="216"/>
      <c r="B201" s="54" t="s">
        <v>12</v>
      </c>
      <c r="C201" s="19" t="s">
        <v>161</v>
      </c>
      <c r="D201" s="21" t="s">
        <v>65</v>
      </c>
      <c r="E201" s="21" t="s">
        <v>65</v>
      </c>
      <c r="F201" s="21" t="s">
        <v>65</v>
      </c>
      <c r="G201" s="21" t="s">
        <v>161</v>
      </c>
      <c r="H201" s="21" t="s">
        <v>161</v>
      </c>
      <c r="I201" s="21" t="s">
        <v>161</v>
      </c>
      <c r="J201" s="4">
        <f>(1.5+2)+1.5</f>
        <v>5</v>
      </c>
      <c r="K201" s="53">
        <v>0</v>
      </c>
      <c r="L201" s="53">
        <f>+J201-K201</f>
        <v>5</v>
      </c>
      <c r="M201" s="53">
        <f>((((((+L13+L40)+L67)+L94)+L121)+L148)+L175)+L201</f>
        <v>11.25</v>
      </c>
      <c r="N201" s="55">
        <f>((((((+J13+J40)+J67)+J94)+J121)+J148)+J175)+J201</f>
        <v>62.5</v>
      </c>
      <c r="O201" s="53">
        <v>58</v>
      </c>
      <c r="P201" s="53">
        <f>+N201+O201</f>
        <v>120.5</v>
      </c>
      <c r="Q201" s="53">
        <v>90</v>
      </c>
      <c r="R201" s="55">
        <f>+P201+Q201</f>
        <v>210.5</v>
      </c>
    </row>
    <row r="202" spans="1:18" ht="15.75" customHeight="1">
      <c r="A202" s="218" t="s">
        <v>172</v>
      </c>
      <c r="B202" s="25" t="s">
        <v>9</v>
      </c>
      <c r="C202" s="40" t="s">
        <v>156</v>
      </c>
      <c r="D202" s="31" t="s">
        <v>151</v>
      </c>
      <c r="E202" s="31" t="s">
        <v>173</v>
      </c>
      <c r="F202" s="31" t="s">
        <v>174</v>
      </c>
      <c r="G202" s="31" t="s">
        <v>65</v>
      </c>
      <c r="H202" s="31" t="s">
        <v>175</v>
      </c>
      <c r="I202" s="31" t="s">
        <v>175</v>
      </c>
      <c r="J202" s="4"/>
      <c r="K202" s="53"/>
      <c r="L202" s="53"/>
      <c r="M202" s="53"/>
      <c r="N202" s="55"/>
      <c r="O202" s="53"/>
      <c r="P202" s="53"/>
      <c r="Q202" s="53"/>
      <c r="R202" s="55"/>
    </row>
    <row r="203" spans="1:18">
      <c r="A203" s="232"/>
      <c r="B203" s="42" t="s">
        <v>11</v>
      </c>
      <c r="C203" s="34" t="s">
        <v>157</v>
      </c>
      <c r="D203" s="49" t="s">
        <v>65</v>
      </c>
      <c r="E203" s="49" t="s">
        <v>65</v>
      </c>
      <c r="F203" s="49" t="s">
        <v>65</v>
      </c>
      <c r="G203" s="49" t="s">
        <v>65</v>
      </c>
      <c r="H203" s="49" t="s">
        <v>176</v>
      </c>
      <c r="I203" s="49" t="s">
        <v>176</v>
      </c>
      <c r="J203" s="4"/>
      <c r="K203" s="53"/>
      <c r="L203" s="53"/>
      <c r="M203" s="53"/>
      <c r="N203" s="55"/>
      <c r="O203" s="53">
        <v>3.5</v>
      </c>
      <c r="P203" s="53">
        <f>+N203+O203</f>
        <v>3.5</v>
      </c>
      <c r="Q203" s="53"/>
      <c r="R203" s="55">
        <f>+P203+Q203</f>
        <v>3.5</v>
      </c>
    </row>
    <row r="204" spans="1:18" ht="15.75" customHeight="1">
      <c r="A204" s="219"/>
      <c r="B204" s="54" t="s">
        <v>12</v>
      </c>
      <c r="C204" s="19" t="s">
        <v>139</v>
      </c>
      <c r="D204" s="21" t="s">
        <v>65</v>
      </c>
      <c r="E204" s="21" t="s">
        <v>65</v>
      </c>
      <c r="F204" s="21" t="s">
        <v>65</v>
      </c>
      <c r="G204" s="21" t="s">
        <v>65</v>
      </c>
      <c r="H204" s="21" t="s">
        <v>177</v>
      </c>
      <c r="I204" s="21" t="s">
        <v>177</v>
      </c>
      <c r="J204" s="4">
        <f>(1.5+2)+1.5</f>
        <v>5</v>
      </c>
      <c r="K204" s="53">
        <v>0</v>
      </c>
      <c r="L204" s="53">
        <f>+J204-K204</f>
        <v>5</v>
      </c>
      <c r="M204" s="53" t="e">
        <f>((((((+L17+L44)+L71)+#REF!)+#REF!)+#REF!)+L178)+L204</f>
        <v>#REF!</v>
      </c>
      <c r="N204" s="55" t="e">
        <f>((((((+J17+J44)+J71)+#REF!)+#REF!)+#REF!)+J178)+J204</f>
        <v>#REF!</v>
      </c>
      <c r="O204" s="53">
        <v>77</v>
      </c>
      <c r="P204" s="53" t="e">
        <f>+N204+O204</f>
        <v>#REF!</v>
      </c>
      <c r="Q204" s="53">
        <v>120</v>
      </c>
      <c r="R204" s="55" t="e">
        <f>+P204+Q204</f>
        <v>#REF!</v>
      </c>
    </row>
    <row r="205" spans="1:18" ht="15.75" customHeight="1">
      <c r="A205" s="215" t="s">
        <v>178</v>
      </c>
      <c r="B205" s="25" t="s">
        <v>9</v>
      </c>
      <c r="C205" s="40" t="s">
        <v>156</v>
      </c>
      <c r="D205" s="31" t="s">
        <v>65</v>
      </c>
      <c r="E205" s="31" t="s">
        <v>179</v>
      </c>
      <c r="F205" s="31" t="s">
        <v>179</v>
      </c>
      <c r="G205" s="31" t="s">
        <v>179</v>
      </c>
      <c r="H205" s="31" t="s">
        <v>65</v>
      </c>
      <c r="I205" s="31" t="s">
        <v>65</v>
      </c>
      <c r="J205" s="4"/>
      <c r="K205" s="53"/>
      <c r="L205" s="53"/>
      <c r="M205" s="53"/>
      <c r="N205" s="55"/>
      <c r="O205" s="53"/>
      <c r="P205" s="53"/>
      <c r="Q205" s="53"/>
      <c r="R205" s="55"/>
    </row>
    <row r="206" spans="1:18" ht="15.75" customHeight="1">
      <c r="A206" s="216"/>
      <c r="B206" s="54" t="s">
        <v>12</v>
      </c>
      <c r="C206" s="19" t="s">
        <v>161</v>
      </c>
      <c r="D206" s="21" t="s">
        <v>65</v>
      </c>
      <c r="E206" s="21" t="s">
        <v>65</v>
      </c>
      <c r="F206" s="21" t="s">
        <v>65</v>
      </c>
      <c r="G206" s="21" t="s">
        <v>65</v>
      </c>
      <c r="H206" s="21" t="s">
        <v>65</v>
      </c>
      <c r="I206" s="21" t="s">
        <v>65</v>
      </c>
      <c r="J206" s="4">
        <v>3</v>
      </c>
      <c r="K206" s="53">
        <v>0</v>
      </c>
      <c r="L206" s="53">
        <f>+J206-K206</f>
        <v>3</v>
      </c>
      <c r="M206" s="53">
        <f>((((((+L19+L46)+L73)+L100)+L127)+L154)+L180)+L206</f>
        <v>11.5</v>
      </c>
      <c r="N206" s="55">
        <f>((((((+J19+J46)+J73)+J100)+J127)+J154)+J180)+J206</f>
        <v>51</v>
      </c>
      <c r="O206" s="53">
        <v>70</v>
      </c>
      <c r="P206" s="53">
        <f>+N206+O206</f>
        <v>121</v>
      </c>
      <c r="Q206" s="53">
        <v>100</v>
      </c>
      <c r="R206" s="55">
        <f>+P206+Q206</f>
        <v>221</v>
      </c>
    </row>
    <row r="207" spans="1:18" ht="15.75" customHeight="1">
      <c r="A207" s="215" t="s">
        <v>25</v>
      </c>
      <c r="B207" s="25" t="s">
        <v>9</v>
      </c>
      <c r="C207" s="40" t="s">
        <v>156</v>
      </c>
      <c r="D207" s="31" t="s">
        <v>65</v>
      </c>
      <c r="E207" s="31" t="s">
        <v>179</v>
      </c>
      <c r="F207" s="31" t="s">
        <v>179</v>
      </c>
      <c r="G207" s="31" t="s">
        <v>179</v>
      </c>
      <c r="H207" s="31" t="s">
        <v>65</v>
      </c>
      <c r="I207" s="31" t="s">
        <v>65</v>
      </c>
      <c r="J207" s="4"/>
      <c r="K207" s="53"/>
      <c r="L207" s="53"/>
      <c r="M207" s="53"/>
      <c r="N207" s="55"/>
      <c r="O207" s="53"/>
      <c r="P207" s="53"/>
      <c r="Q207" s="53"/>
      <c r="R207" s="55"/>
    </row>
    <row r="208" spans="1:18" ht="15.75" customHeight="1">
      <c r="A208" s="216"/>
      <c r="B208" s="54" t="s">
        <v>12</v>
      </c>
      <c r="C208" s="19" t="s">
        <v>161</v>
      </c>
      <c r="D208" s="21" t="s">
        <v>65</v>
      </c>
      <c r="E208" s="21" t="s">
        <v>65</v>
      </c>
      <c r="F208" s="21" t="s">
        <v>65</v>
      </c>
      <c r="G208" s="21" t="s">
        <v>65</v>
      </c>
      <c r="H208" s="21" t="s">
        <v>65</v>
      </c>
      <c r="I208" s="21" t="s">
        <v>65</v>
      </c>
      <c r="J208" s="4"/>
      <c r="K208" s="53">
        <v>0</v>
      </c>
      <c r="L208" s="53">
        <f>+J208-K208</f>
        <v>0</v>
      </c>
      <c r="M208" s="53">
        <f>((((((+L21+L48)+L75)+L102)+L129)+L156)+L182)+L208</f>
        <v>6.75</v>
      </c>
      <c r="N208" s="55">
        <f>((((((+J21+J48)+J75)+J102)+J129)+J156)+J182)+J208</f>
        <v>33.5</v>
      </c>
      <c r="O208" s="53">
        <v>58.75</v>
      </c>
      <c r="P208" s="53">
        <f>+N208+O208</f>
        <v>92.25</v>
      </c>
      <c r="Q208" s="53">
        <v>50</v>
      </c>
      <c r="R208" s="55">
        <f>+P208+Q208</f>
        <v>142.25</v>
      </c>
    </row>
    <row r="209" spans="1:18" ht="15.75" customHeight="1">
      <c r="A209" s="215" t="s">
        <v>27</v>
      </c>
      <c r="B209" s="25" t="s">
        <v>9</v>
      </c>
      <c r="C209" s="40" t="s">
        <v>156</v>
      </c>
      <c r="D209" s="31" t="s">
        <v>65</v>
      </c>
      <c r="E209" s="31" t="s">
        <v>179</v>
      </c>
      <c r="F209" s="31" t="s">
        <v>179</v>
      </c>
      <c r="G209" s="31" t="s">
        <v>179</v>
      </c>
      <c r="H209" s="31" t="s">
        <v>65</v>
      </c>
      <c r="I209" s="31" t="s">
        <v>65</v>
      </c>
      <c r="J209" s="4"/>
      <c r="K209" s="53"/>
      <c r="L209" s="53"/>
      <c r="M209" s="53"/>
      <c r="N209" s="55"/>
      <c r="O209" s="53"/>
      <c r="P209" s="53"/>
      <c r="Q209" s="53"/>
      <c r="R209" s="55"/>
    </row>
    <row r="210" spans="1:18" ht="15.75" customHeight="1">
      <c r="A210" s="216"/>
      <c r="B210" s="54" t="s">
        <v>12</v>
      </c>
      <c r="C210" s="19" t="s">
        <v>161</v>
      </c>
      <c r="D210" s="21" t="s">
        <v>65</v>
      </c>
      <c r="E210" s="21" t="s">
        <v>65</v>
      </c>
      <c r="F210" s="21" t="s">
        <v>65</v>
      </c>
      <c r="G210" s="21" t="s">
        <v>65</v>
      </c>
      <c r="H210" s="21" t="s">
        <v>65</v>
      </c>
      <c r="I210" s="21" t="s">
        <v>65</v>
      </c>
      <c r="J210" s="4"/>
      <c r="K210" s="53">
        <v>0</v>
      </c>
      <c r="L210" s="53">
        <f>+J210-K210</f>
        <v>0</v>
      </c>
      <c r="M210" s="53">
        <f>((((((+L23+L50)+L77)+L104)+L131)+L158)+L184)+L210</f>
        <v>-1.25</v>
      </c>
      <c r="N210" s="55">
        <f>((((((+J23+J50)+J77)+J104)+J131)+J158)+J184)+J210</f>
        <v>20</v>
      </c>
      <c r="O210" s="53">
        <v>27</v>
      </c>
      <c r="P210" s="53">
        <f>+N210+O210</f>
        <v>47</v>
      </c>
      <c r="Q210" s="53">
        <v>50</v>
      </c>
      <c r="R210" s="55">
        <f>+P210+Q210</f>
        <v>97</v>
      </c>
    </row>
    <row r="211" spans="1:18" ht="15.75" customHeight="1">
      <c r="A211" s="215" t="s">
        <v>28</v>
      </c>
      <c r="B211" s="25" t="s">
        <v>9</v>
      </c>
      <c r="C211" s="40" t="s">
        <v>156</v>
      </c>
      <c r="D211" s="31" t="s">
        <v>65</v>
      </c>
      <c r="E211" s="31" t="s">
        <v>180</v>
      </c>
      <c r="F211" s="31" t="s">
        <v>180</v>
      </c>
      <c r="G211" s="31" t="s">
        <v>180</v>
      </c>
      <c r="H211" s="18" t="s">
        <v>65</v>
      </c>
      <c r="I211" s="18" t="s">
        <v>65</v>
      </c>
      <c r="J211" s="4"/>
      <c r="K211" s="53"/>
      <c r="L211" s="53"/>
      <c r="M211" s="53"/>
      <c r="N211" s="55"/>
      <c r="O211" s="53"/>
      <c r="P211" s="53"/>
      <c r="Q211" s="53"/>
      <c r="R211" s="55"/>
    </row>
    <row r="212" spans="1:18" ht="15.75" customHeight="1">
      <c r="A212" s="216"/>
      <c r="B212" s="54" t="s">
        <v>12</v>
      </c>
      <c r="C212" s="19" t="s">
        <v>161</v>
      </c>
      <c r="D212" s="21" t="s">
        <v>65</v>
      </c>
      <c r="E212" s="21" t="s">
        <v>65</v>
      </c>
      <c r="F212" s="21" t="s">
        <v>65</v>
      </c>
      <c r="G212" s="21" t="s">
        <v>65</v>
      </c>
      <c r="H212" s="21" t="s">
        <v>65</v>
      </c>
      <c r="I212" s="45" t="s">
        <v>65</v>
      </c>
      <c r="J212" s="4"/>
      <c r="K212" s="53">
        <v>0</v>
      </c>
      <c r="L212" s="53">
        <f>+J212-K212</f>
        <v>0</v>
      </c>
      <c r="M212" s="53">
        <f>((((((+L25+L52)+L79)+L106)+L133)+L160)+L186)+L212</f>
        <v>6</v>
      </c>
      <c r="N212" s="55">
        <f>((((((+J25+J52)+J79)+J106)+J133)+J160)+J186)+J212</f>
        <v>26</v>
      </c>
      <c r="O212" s="53">
        <v>48.5</v>
      </c>
      <c r="P212" s="53">
        <f>+N212+O212</f>
        <v>74.5</v>
      </c>
      <c r="Q212" s="53">
        <v>65</v>
      </c>
      <c r="R212" s="55">
        <f>+P212+Q212</f>
        <v>139.5</v>
      </c>
    </row>
    <row r="213" spans="1:18" ht="15.75" customHeight="1">
      <c r="A213" s="215" t="s">
        <v>31</v>
      </c>
      <c r="B213" s="25" t="s">
        <v>9</v>
      </c>
      <c r="C213" s="40" t="s">
        <v>156</v>
      </c>
      <c r="D213" s="31" t="s">
        <v>65</v>
      </c>
      <c r="E213" s="31" t="s">
        <v>180</v>
      </c>
      <c r="F213" s="31" t="s">
        <v>180</v>
      </c>
      <c r="G213" s="31" t="s">
        <v>180</v>
      </c>
      <c r="H213" s="31" t="s">
        <v>65</v>
      </c>
      <c r="I213" s="31" t="s">
        <v>65</v>
      </c>
      <c r="J213" s="4"/>
      <c r="K213" s="53"/>
      <c r="L213" s="53"/>
      <c r="M213" s="53"/>
      <c r="N213" s="55"/>
      <c r="O213" s="53"/>
      <c r="P213" s="53"/>
      <c r="Q213" s="53"/>
      <c r="R213" s="55"/>
    </row>
    <row r="214" spans="1:18" ht="15.75" customHeight="1">
      <c r="A214" s="216"/>
      <c r="B214" s="54" t="s">
        <v>12</v>
      </c>
      <c r="C214" s="19" t="s">
        <v>161</v>
      </c>
      <c r="D214" s="21" t="s">
        <v>65</v>
      </c>
      <c r="E214" s="21" t="s">
        <v>65</v>
      </c>
      <c r="F214" s="21" t="s">
        <v>65</v>
      </c>
      <c r="G214" s="21" t="s">
        <v>65</v>
      </c>
      <c r="H214" s="21" t="s">
        <v>65</v>
      </c>
      <c r="I214" s="21" t="s">
        <v>65</v>
      </c>
      <c r="J214" s="4"/>
      <c r="K214" s="53">
        <v>0</v>
      </c>
      <c r="L214" s="53">
        <f>+J214-K214</f>
        <v>0</v>
      </c>
      <c r="M214" s="53">
        <f>((((((+L27+L54)+L81)+L108)+L135)+L162)+L188)+L214</f>
        <v>1</v>
      </c>
      <c r="N214" s="55">
        <f>((((((+J27+J54)+J81)+J108)+J135)+J162)+J188)+J214</f>
        <v>19</v>
      </c>
      <c r="O214" s="53">
        <v>29</v>
      </c>
      <c r="P214" s="53">
        <f>+N214+O214</f>
        <v>48</v>
      </c>
      <c r="Q214" s="53">
        <v>50</v>
      </c>
      <c r="R214" s="55">
        <f>+P214+Q214</f>
        <v>98</v>
      </c>
    </row>
    <row r="215" spans="1:18" ht="15.75" customHeight="1">
      <c r="A215" s="213" t="s">
        <v>181</v>
      </c>
      <c r="B215" s="57"/>
      <c r="C215" s="15" t="s">
        <v>1</v>
      </c>
      <c r="D215" s="15" t="s">
        <v>2</v>
      </c>
      <c r="E215" s="15" t="s">
        <v>3</v>
      </c>
      <c r="F215" s="15" t="s">
        <v>4</v>
      </c>
      <c r="G215" s="15" t="s">
        <v>5</v>
      </c>
      <c r="H215" s="15" t="s">
        <v>6</v>
      </c>
      <c r="I215" s="15" t="s">
        <v>7</v>
      </c>
      <c r="J215" s="32"/>
      <c r="K215" s="53"/>
      <c r="L215" s="53"/>
      <c r="M215" s="53"/>
      <c r="N215" s="53"/>
      <c r="O215" s="53"/>
      <c r="P215" s="53"/>
      <c r="Q215" s="53"/>
      <c r="R215" s="53"/>
    </row>
    <row r="216" spans="1:18" ht="15.75" customHeight="1">
      <c r="A216" s="214"/>
      <c r="B216" s="39"/>
      <c r="C216" s="8">
        <f>+I190+1</f>
        <v>41490</v>
      </c>
      <c r="D216" s="8">
        <f t="shared" ref="D216:I216" si="8">C216+1</f>
        <v>41491</v>
      </c>
      <c r="E216" s="8">
        <f t="shared" si="8"/>
        <v>41492</v>
      </c>
      <c r="F216" s="8">
        <f t="shared" si="8"/>
        <v>41493</v>
      </c>
      <c r="G216" s="8">
        <f t="shared" si="8"/>
        <v>41494</v>
      </c>
      <c r="H216" s="8">
        <f t="shared" si="8"/>
        <v>41495</v>
      </c>
      <c r="I216" s="35">
        <f t="shared" si="8"/>
        <v>41496</v>
      </c>
      <c r="J216" s="53"/>
      <c r="K216" s="53"/>
      <c r="L216" s="53"/>
      <c r="M216" s="53"/>
      <c r="N216" s="53"/>
      <c r="O216" s="53"/>
      <c r="P216" s="53"/>
      <c r="Q216" s="53"/>
      <c r="R216" s="53"/>
    </row>
    <row r="217" spans="1:18" ht="15.75" customHeight="1">
      <c r="A217" s="215" t="s">
        <v>8</v>
      </c>
      <c r="B217" s="25" t="s">
        <v>9</v>
      </c>
      <c r="C217" s="34" t="s">
        <v>164</v>
      </c>
      <c r="D217" s="49" t="s">
        <v>182</v>
      </c>
      <c r="E217" s="49" t="s">
        <v>182</v>
      </c>
      <c r="F217" s="49" t="s">
        <v>182</v>
      </c>
      <c r="G217" s="49" t="s">
        <v>182</v>
      </c>
      <c r="H217" s="49" t="s">
        <v>182</v>
      </c>
      <c r="I217" s="49" t="s">
        <v>182</v>
      </c>
      <c r="J217" s="4"/>
      <c r="K217" s="53"/>
      <c r="L217" s="53"/>
      <c r="M217" s="53"/>
      <c r="N217" s="53"/>
      <c r="O217" s="53"/>
      <c r="P217" s="53"/>
      <c r="Q217" s="53"/>
      <c r="R217" s="53"/>
    </row>
    <row r="218" spans="1:18">
      <c r="A218" s="217"/>
      <c r="B218" s="42" t="s">
        <v>11</v>
      </c>
      <c r="C218" s="34" t="s">
        <v>157</v>
      </c>
      <c r="D218" s="49" t="s">
        <v>183</v>
      </c>
      <c r="E218" s="49" t="s">
        <v>183</v>
      </c>
      <c r="F218" s="49" t="s">
        <v>183</v>
      </c>
      <c r="G218" s="49" t="s">
        <v>183</v>
      </c>
      <c r="H218" s="49" t="s">
        <v>183</v>
      </c>
      <c r="I218" s="49" t="s">
        <v>183</v>
      </c>
      <c r="J218" s="4"/>
      <c r="K218" s="53"/>
      <c r="L218" s="53"/>
      <c r="M218" s="53"/>
      <c r="N218" s="53"/>
      <c r="O218" s="53"/>
      <c r="P218" s="53"/>
      <c r="Q218" s="53"/>
      <c r="R218" s="53"/>
    </row>
    <row r="219" spans="1:18" ht="15.75" customHeight="1">
      <c r="A219" s="216"/>
      <c r="B219" s="54" t="s">
        <v>12</v>
      </c>
      <c r="C219" s="19" t="s">
        <v>139</v>
      </c>
      <c r="D219" s="21" t="s">
        <v>184</v>
      </c>
      <c r="E219" s="21" t="s">
        <v>184</v>
      </c>
      <c r="F219" s="21" t="s">
        <v>184</v>
      </c>
      <c r="G219" s="21" t="s">
        <v>184</v>
      </c>
      <c r="H219" s="21" t="s">
        <v>184</v>
      </c>
      <c r="I219" s="21" t="s">
        <v>184</v>
      </c>
      <c r="J219" s="4"/>
      <c r="K219" s="53"/>
      <c r="L219" s="53"/>
      <c r="M219" s="53"/>
      <c r="N219" s="53"/>
      <c r="O219" s="53"/>
      <c r="P219" s="53"/>
      <c r="Q219" s="53"/>
      <c r="R219" s="53"/>
    </row>
    <row r="220" spans="1:18" ht="15.75" customHeight="1">
      <c r="A220" s="215" t="s">
        <v>120</v>
      </c>
      <c r="B220" s="25" t="s">
        <v>9</v>
      </c>
      <c r="C220" s="40" t="s">
        <v>164</v>
      </c>
      <c r="D220" s="31"/>
      <c r="E220" s="31"/>
      <c r="F220" s="31"/>
      <c r="G220" s="31"/>
      <c r="H220" s="31"/>
      <c r="I220" s="31"/>
      <c r="J220" s="4"/>
      <c r="K220" s="53"/>
      <c r="L220" s="53"/>
      <c r="M220" s="53"/>
      <c r="N220" s="53"/>
      <c r="O220" s="53"/>
      <c r="P220" s="53"/>
      <c r="Q220" s="53"/>
      <c r="R220" s="53"/>
    </row>
    <row r="221" spans="1:18">
      <c r="A221" s="217"/>
      <c r="B221" s="42" t="s">
        <v>11</v>
      </c>
      <c r="C221" s="34" t="s">
        <v>157</v>
      </c>
      <c r="D221" s="49"/>
      <c r="E221" s="49"/>
      <c r="F221" s="49"/>
      <c r="G221" s="49"/>
      <c r="H221" s="49"/>
      <c r="I221" s="49"/>
      <c r="J221" s="4"/>
      <c r="K221" s="53"/>
      <c r="L221" s="53"/>
      <c r="M221" s="53"/>
      <c r="N221" s="53"/>
      <c r="O221" s="53"/>
      <c r="P221" s="53"/>
      <c r="Q221" s="53"/>
      <c r="R221" s="53"/>
    </row>
    <row r="222" spans="1:18" ht="15.75" customHeight="1">
      <c r="A222" s="216"/>
      <c r="B222" s="54" t="s">
        <v>12</v>
      </c>
      <c r="C222" s="19" t="s">
        <v>139</v>
      </c>
      <c r="D222" s="21"/>
      <c r="E222" s="21"/>
      <c r="F222" s="21"/>
      <c r="G222" s="21"/>
      <c r="H222" s="21"/>
      <c r="I222" s="21"/>
      <c r="J222" s="4"/>
      <c r="K222" s="53"/>
      <c r="L222" s="53"/>
      <c r="M222" s="53"/>
      <c r="N222" s="53"/>
      <c r="O222" s="53"/>
      <c r="P222" s="53"/>
      <c r="Q222" s="53"/>
      <c r="R222" s="53"/>
    </row>
    <row r="223" spans="1:18" ht="15.75" customHeight="1">
      <c r="A223" s="215" t="s">
        <v>15</v>
      </c>
      <c r="B223" s="25" t="s">
        <v>9</v>
      </c>
      <c r="C223" s="40" t="s">
        <v>164</v>
      </c>
      <c r="D223" s="31"/>
      <c r="E223" s="31"/>
      <c r="F223" s="31"/>
      <c r="G223" s="31"/>
      <c r="H223" s="31"/>
      <c r="I223" s="31"/>
      <c r="J223" s="4"/>
      <c r="K223" s="53"/>
      <c r="L223" s="53"/>
      <c r="M223" s="53"/>
      <c r="N223" s="53"/>
      <c r="O223" s="53"/>
      <c r="P223" s="53"/>
      <c r="Q223" s="53"/>
      <c r="R223" s="53"/>
    </row>
    <row r="224" spans="1:18">
      <c r="A224" s="217"/>
      <c r="B224" s="42" t="s">
        <v>11</v>
      </c>
      <c r="C224" s="34" t="s">
        <v>157</v>
      </c>
      <c r="D224" s="49"/>
      <c r="E224" s="49"/>
      <c r="F224" s="49"/>
      <c r="G224" s="49"/>
      <c r="H224" s="49"/>
      <c r="I224" s="49"/>
      <c r="J224" s="4"/>
      <c r="K224" s="53"/>
      <c r="L224" s="53"/>
      <c r="M224" s="53"/>
      <c r="N224" s="53"/>
      <c r="O224" s="53"/>
      <c r="P224" s="53"/>
      <c r="Q224" s="53"/>
      <c r="R224" s="53"/>
    </row>
    <row r="225" spans="1:18" ht="15.75" customHeight="1">
      <c r="A225" s="216"/>
      <c r="B225" s="54" t="s">
        <v>12</v>
      </c>
      <c r="C225" s="19" t="s">
        <v>139</v>
      </c>
      <c r="D225" s="21"/>
      <c r="E225" s="21"/>
      <c r="F225" s="21"/>
      <c r="G225" s="21"/>
      <c r="H225" s="21"/>
      <c r="I225" s="21"/>
      <c r="J225" s="4"/>
      <c r="K225" s="53"/>
      <c r="L225" s="53"/>
      <c r="M225" s="53"/>
      <c r="N225" s="53"/>
      <c r="O225" s="53"/>
      <c r="P225" s="53"/>
      <c r="Q225" s="53"/>
      <c r="R225" s="53"/>
    </row>
    <row r="226" spans="1:18" ht="15.75" customHeight="1">
      <c r="A226" s="215" t="s">
        <v>18</v>
      </c>
      <c r="B226" s="25" t="s">
        <v>9</v>
      </c>
      <c r="C226" s="40" t="s">
        <v>164</v>
      </c>
      <c r="D226" s="31"/>
      <c r="E226" s="31"/>
      <c r="F226" s="31"/>
      <c r="G226" s="31"/>
      <c r="H226" s="31"/>
      <c r="I226" s="31"/>
      <c r="J226" s="4"/>
      <c r="K226" s="53"/>
      <c r="L226" s="53"/>
      <c r="M226" s="53"/>
      <c r="N226" s="53"/>
      <c r="O226" s="53"/>
      <c r="P226" s="53"/>
      <c r="Q226" s="53"/>
      <c r="R226" s="53"/>
    </row>
    <row r="227" spans="1:18" ht="15.75" customHeight="1">
      <c r="A227" s="216"/>
      <c r="B227" s="54" t="s">
        <v>12</v>
      </c>
      <c r="C227" s="19" t="s">
        <v>161</v>
      </c>
      <c r="D227" s="21"/>
      <c r="E227" s="21"/>
      <c r="F227" s="21"/>
      <c r="G227" s="21"/>
      <c r="H227" s="21"/>
      <c r="I227" s="21"/>
      <c r="J227" s="4"/>
      <c r="K227" s="53"/>
      <c r="L227" s="53"/>
      <c r="M227" s="53"/>
      <c r="N227" s="53"/>
      <c r="O227" s="53"/>
      <c r="P227" s="53"/>
      <c r="Q227" s="53"/>
      <c r="R227" s="53"/>
    </row>
    <row r="228" spans="1:18" ht="15.75" customHeight="1">
      <c r="A228" s="218" t="s">
        <v>19</v>
      </c>
      <c r="B228" s="25" t="s">
        <v>9</v>
      </c>
      <c r="C228" s="40" t="s">
        <v>175</v>
      </c>
      <c r="D228" s="31"/>
      <c r="E228" s="31"/>
      <c r="F228" s="31"/>
      <c r="G228" s="31"/>
      <c r="H228" s="31"/>
      <c r="I228" s="31"/>
      <c r="J228" s="4"/>
      <c r="K228" s="53"/>
      <c r="L228" s="53"/>
      <c r="M228" s="53"/>
      <c r="N228" s="53"/>
      <c r="O228" s="53"/>
      <c r="P228" s="53"/>
      <c r="Q228" s="53"/>
      <c r="R228" s="53"/>
    </row>
    <row r="229" spans="1:18">
      <c r="A229" s="232"/>
      <c r="B229" s="42" t="s">
        <v>11</v>
      </c>
      <c r="C229" s="34" t="s">
        <v>176</v>
      </c>
      <c r="D229" s="49"/>
      <c r="E229" s="49"/>
      <c r="F229" s="49"/>
      <c r="G229" s="49"/>
      <c r="H229" s="49"/>
      <c r="I229" s="49"/>
      <c r="J229" s="4"/>
      <c r="K229" s="53"/>
      <c r="L229" s="53"/>
      <c r="M229" s="53"/>
      <c r="N229" s="53"/>
      <c r="O229" s="53"/>
      <c r="P229" s="53"/>
      <c r="Q229" s="53"/>
      <c r="R229" s="53"/>
    </row>
    <row r="230" spans="1:18" ht="15.75" customHeight="1">
      <c r="A230" s="219"/>
      <c r="B230" s="54" t="s">
        <v>12</v>
      </c>
      <c r="C230" s="19" t="s">
        <v>177</v>
      </c>
      <c r="D230" s="21"/>
      <c r="E230" s="21"/>
      <c r="F230" s="21"/>
      <c r="G230" s="21"/>
      <c r="H230" s="21"/>
      <c r="I230" s="21"/>
      <c r="J230" s="4"/>
      <c r="K230" s="53"/>
      <c r="L230" s="53"/>
      <c r="M230" s="53"/>
      <c r="N230" s="53"/>
      <c r="O230" s="53"/>
      <c r="P230" s="53"/>
      <c r="Q230" s="53"/>
      <c r="R230" s="53"/>
    </row>
    <row r="231" spans="1:18" ht="15.75" customHeight="1">
      <c r="A231" s="215" t="s">
        <v>23</v>
      </c>
      <c r="B231" s="25" t="s">
        <v>9</v>
      </c>
      <c r="C231" s="40" t="s">
        <v>65</v>
      </c>
      <c r="D231" s="31"/>
      <c r="E231" s="31"/>
      <c r="F231" s="31"/>
      <c r="G231" s="31"/>
      <c r="H231" s="31"/>
      <c r="I231" s="31"/>
      <c r="J231" s="4"/>
      <c r="K231" s="53"/>
      <c r="L231" s="53"/>
      <c r="M231" s="53"/>
      <c r="N231" s="53"/>
      <c r="O231" s="53"/>
      <c r="P231" s="53"/>
      <c r="Q231" s="53"/>
      <c r="R231" s="53"/>
    </row>
    <row r="232" spans="1:18" ht="15.75" customHeight="1">
      <c r="A232" s="216"/>
      <c r="B232" s="54" t="s">
        <v>12</v>
      </c>
      <c r="C232" s="19" t="s">
        <v>65</v>
      </c>
      <c r="D232" s="21"/>
      <c r="E232" s="21"/>
      <c r="F232" s="21"/>
      <c r="G232" s="21"/>
      <c r="H232" s="21"/>
      <c r="I232" s="21"/>
      <c r="J232" s="4"/>
      <c r="K232" s="53"/>
      <c r="L232" s="53"/>
      <c r="M232" s="53"/>
      <c r="N232" s="53"/>
      <c r="O232" s="53"/>
      <c r="P232" s="53"/>
      <c r="Q232" s="53"/>
      <c r="R232" s="53"/>
    </row>
    <row r="233" spans="1:18" ht="15.75" customHeight="1">
      <c r="A233" s="215" t="s">
        <v>25</v>
      </c>
      <c r="B233" s="25" t="s">
        <v>9</v>
      </c>
      <c r="C233" s="40" t="s">
        <v>65</v>
      </c>
      <c r="D233" s="31"/>
      <c r="E233" s="31"/>
      <c r="F233" s="31"/>
      <c r="G233" s="31"/>
      <c r="H233" s="31"/>
      <c r="I233" s="31"/>
      <c r="J233" s="4"/>
      <c r="K233" s="53"/>
      <c r="L233" s="53"/>
      <c r="M233" s="53"/>
      <c r="N233" s="53"/>
      <c r="O233" s="53"/>
      <c r="P233" s="53"/>
      <c r="Q233" s="53"/>
      <c r="R233" s="53"/>
    </row>
    <row r="234" spans="1:18" ht="15.75" customHeight="1">
      <c r="A234" s="216"/>
      <c r="B234" s="54" t="s">
        <v>12</v>
      </c>
      <c r="C234" s="19" t="s">
        <v>65</v>
      </c>
      <c r="D234" s="21"/>
      <c r="E234" s="21"/>
      <c r="F234" s="21"/>
      <c r="G234" s="21"/>
      <c r="H234" s="21"/>
      <c r="I234" s="21"/>
      <c r="J234" s="4"/>
      <c r="K234" s="53"/>
      <c r="L234" s="53"/>
      <c r="M234" s="53"/>
      <c r="N234" s="53"/>
      <c r="O234" s="53"/>
      <c r="P234" s="53"/>
      <c r="Q234" s="53"/>
      <c r="R234" s="53"/>
    </row>
    <row r="235" spans="1:18" ht="15.75" customHeight="1">
      <c r="A235" s="215" t="s">
        <v>27</v>
      </c>
      <c r="B235" s="25" t="s">
        <v>9</v>
      </c>
      <c r="C235" s="40" t="s">
        <v>65</v>
      </c>
      <c r="D235" s="31"/>
      <c r="E235" s="31"/>
      <c r="F235" s="31"/>
      <c r="G235" s="31"/>
      <c r="H235" s="31"/>
      <c r="I235" s="31"/>
      <c r="J235" s="4"/>
      <c r="K235" s="53"/>
      <c r="L235" s="53"/>
      <c r="M235" s="53"/>
      <c r="N235" s="53"/>
      <c r="O235" s="53"/>
      <c r="P235" s="53"/>
      <c r="Q235" s="53"/>
      <c r="R235" s="53"/>
    </row>
    <row r="236" spans="1:18" ht="15.75" customHeight="1">
      <c r="A236" s="216"/>
      <c r="B236" s="54" t="s">
        <v>12</v>
      </c>
      <c r="C236" s="19" t="s">
        <v>65</v>
      </c>
      <c r="D236" s="21"/>
      <c r="E236" s="21"/>
      <c r="F236" s="21"/>
      <c r="G236" s="21"/>
      <c r="H236" s="21"/>
      <c r="I236" s="21"/>
      <c r="J236" s="4"/>
      <c r="K236" s="53"/>
      <c r="L236" s="53"/>
      <c r="M236" s="53"/>
      <c r="N236" s="53"/>
      <c r="O236" s="53"/>
      <c r="P236" s="53"/>
      <c r="Q236" s="53"/>
      <c r="R236" s="53"/>
    </row>
    <row r="237" spans="1:18" ht="15.75" customHeight="1">
      <c r="A237" s="215" t="s">
        <v>28</v>
      </c>
      <c r="B237" s="25" t="s">
        <v>9</v>
      </c>
      <c r="C237" s="64" t="s">
        <v>65</v>
      </c>
      <c r="D237" s="31"/>
      <c r="E237" s="31"/>
      <c r="F237" s="31"/>
      <c r="G237" s="31"/>
      <c r="H237" s="17"/>
      <c r="I237" s="1"/>
      <c r="J237" s="53"/>
      <c r="K237" s="53"/>
      <c r="L237" s="53"/>
      <c r="M237" s="53"/>
      <c r="N237" s="53"/>
      <c r="O237" s="53"/>
      <c r="P237" s="53"/>
      <c r="Q237" s="53"/>
      <c r="R237" s="53"/>
    </row>
    <row r="238" spans="1:18" ht="15.75" customHeight="1">
      <c r="A238" s="216"/>
      <c r="B238" s="54" t="s">
        <v>12</v>
      </c>
      <c r="C238" s="67" t="s">
        <v>65</v>
      </c>
      <c r="D238" s="21"/>
      <c r="E238" s="21"/>
      <c r="F238" s="21"/>
      <c r="G238" s="21"/>
      <c r="H238" s="21"/>
      <c r="I238" s="29"/>
      <c r="J238" s="53"/>
      <c r="K238" s="53"/>
      <c r="L238" s="53"/>
      <c r="M238" s="53"/>
      <c r="N238" s="53"/>
      <c r="O238" s="53"/>
      <c r="P238" s="53"/>
      <c r="Q238" s="53"/>
      <c r="R238" s="53"/>
    </row>
    <row r="239" spans="1:18" ht="15.75" customHeight="1">
      <c r="A239" s="215" t="s">
        <v>31</v>
      </c>
      <c r="B239" s="25" t="s">
        <v>9</v>
      </c>
      <c r="C239" s="40" t="s">
        <v>65</v>
      </c>
      <c r="D239" s="31"/>
      <c r="E239" s="31"/>
      <c r="F239" s="31"/>
      <c r="G239" s="31"/>
      <c r="H239" s="31"/>
      <c r="I239" s="31"/>
      <c r="J239" s="4"/>
      <c r="K239" s="53"/>
      <c r="L239" s="53"/>
      <c r="M239" s="53"/>
      <c r="N239" s="53"/>
      <c r="O239" s="53"/>
      <c r="P239" s="53"/>
      <c r="Q239" s="53"/>
      <c r="R239" s="53"/>
    </row>
    <row r="240" spans="1:18" ht="15.75" customHeight="1">
      <c r="A240" s="216"/>
      <c r="B240" s="54" t="s">
        <v>12</v>
      </c>
      <c r="C240" s="19" t="s">
        <v>65</v>
      </c>
      <c r="D240" s="21"/>
      <c r="E240" s="21"/>
      <c r="F240" s="21"/>
      <c r="G240" s="21"/>
      <c r="H240" s="21"/>
      <c r="I240" s="21"/>
      <c r="J240" s="4"/>
      <c r="K240" s="53"/>
      <c r="L240" s="53"/>
      <c r="M240" s="53"/>
      <c r="N240" s="53"/>
      <c r="O240" s="53"/>
      <c r="P240" s="53"/>
      <c r="Q240" s="53"/>
      <c r="R240" s="53"/>
    </row>
    <row r="241" spans="1:18" ht="15.75" customHeight="1">
      <c r="A241" s="213" t="s">
        <v>103</v>
      </c>
      <c r="B241" s="57"/>
      <c r="C241" s="15" t="s">
        <v>1</v>
      </c>
      <c r="D241" s="15" t="s">
        <v>2</v>
      </c>
      <c r="E241" s="15" t="s">
        <v>3</v>
      </c>
      <c r="F241" s="15" t="s">
        <v>4</v>
      </c>
      <c r="G241" s="15" t="s">
        <v>5</v>
      </c>
      <c r="H241" s="15" t="s">
        <v>6</v>
      </c>
      <c r="I241" s="15" t="s">
        <v>7</v>
      </c>
      <c r="J241" s="32"/>
      <c r="K241" s="53"/>
      <c r="L241" s="53"/>
      <c r="M241" s="53"/>
      <c r="N241" s="53"/>
      <c r="O241" s="53"/>
      <c r="P241" s="53"/>
      <c r="Q241" s="53"/>
      <c r="R241" s="53"/>
    </row>
    <row r="242" spans="1:18" ht="15.75" customHeight="1">
      <c r="A242" s="214"/>
      <c r="B242" s="39"/>
      <c r="C242" s="30">
        <f>+I216+1</f>
        <v>41497</v>
      </c>
      <c r="D242" s="30">
        <f t="shared" ref="D242:I242" si="9">C242+1</f>
        <v>41498</v>
      </c>
      <c r="E242" s="30">
        <f t="shared" si="9"/>
        <v>41499</v>
      </c>
      <c r="F242" s="30">
        <f t="shared" si="9"/>
        <v>41500</v>
      </c>
      <c r="G242" s="30">
        <f t="shared" si="9"/>
        <v>41501</v>
      </c>
      <c r="H242" s="30">
        <f t="shared" si="9"/>
        <v>41502</v>
      </c>
      <c r="I242" s="66">
        <f t="shared" si="9"/>
        <v>41503</v>
      </c>
      <c r="J242" s="53"/>
      <c r="K242" s="53"/>
      <c r="L242" s="53"/>
      <c r="M242" s="53"/>
      <c r="N242" s="53"/>
      <c r="O242" s="53"/>
      <c r="P242" s="53"/>
      <c r="Q242" s="53"/>
      <c r="R242" s="53"/>
    </row>
    <row r="243" spans="1:18" ht="15.75" customHeight="1">
      <c r="A243" s="215" t="s">
        <v>8</v>
      </c>
      <c r="B243" s="25" t="s">
        <v>9</v>
      </c>
      <c r="C243" s="40"/>
      <c r="D243" s="31"/>
      <c r="E243" s="31"/>
      <c r="F243" s="31"/>
      <c r="G243" s="31"/>
      <c r="H243" s="31"/>
      <c r="I243" s="31"/>
      <c r="J243" s="4"/>
      <c r="K243" s="53"/>
      <c r="L243" s="53"/>
      <c r="M243" s="53"/>
      <c r="N243" s="53"/>
      <c r="O243" s="53"/>
      <c r="P243" s="53"/>
      <c r="Q243" s="53"/>
      <c r="R243" s="53"/>
    </row>
    <row r="244" spans="1:18">
      <c r="A244" s="217"/>
      <c r="B244" s="42" t="s">
        <v>11</v>
      </c>
      <c r="C244" s="34"/>
      <c r="D244" s="49"/>
      <c r="E244" s="49"/>
      <c r="F244" s="49"/>
      <c r="G244" s="49"/>
      <c r="H244" s="49"/>
      <c r="I244" s="49"/>
      <c r="J244" s="4"/>
      <c r="K244" s="53"/>
      <c r="L244" s="53"/>
      <c r="M244" s="53"/>
      <c r="N244" s="53"/>
      <c r="O244" s="53"/>
      <c r="P244" s="53"/>
      <c r="Q244" s="53"/>
      <c r="R244" s="53"/>
    </row>
    <row r="245" spans="1:18" ht="15.75" customHeight="1">
      <c r="A245" s="216"/>
      <c r="B245" s="54" t="s">
        <v>12</v>
      </c>
      <c r="C245" s="19"/>
      <c r="D245" s="21"/>
      <c r="E245" s="21"/>
      <c r="F245" s="21"/>
      <c r="G245" s="21"/>
      <c r="H245" s="21"/>
      <c r="I245" s="21"/>
      <c r="J245" s="4"/>
      <c r="K245" s="53"/>
      <c r="L245" s="53"/>
      <c r="M245" s="53"/>
      <c r="N245" s="53"/>
      <c r="O245" s="53"/>
      <c r="P245" s="53"/>
      <c r="Q245" s="53"/>
      <c r="R245" s="53"/>
    </row>
    <row r="246" spans="1:18" ht="15.75" customHeight="1">
      <c r="A246" s="215" t="s">
        <v>120</v>
      </c>
      <c r="B246" s="25" t="s">
        <v>9</v>
      </c>
      <c r="C246" s="40"/>
      <c r="D246" s="31"/>
      <c r="E246" s="31"/>
      <c r="F246" s="31"/>
      <c r="G246" s="31"/>
      <c r="H246" s="31"/>
      <c r="I246" s="31"/>
      <c r="J246" s="4"/>
      <c r="K246" s="53"/>
      <c r="L246" s="53"/>
      <c r="M246" s="53"/>
      <c r="N246" s="53"/>
      <c r="O246" s="53"/>
      <c r="P246" s="53"/>
      <c r="Q246" s="53"/>
      <c r="R246" s="53"/>
    </row>
    <row r="247" spans="1:18">
      <c r="A247" s="217"/>
      <c r="B247" s="42" t="s">
        <v>11</v>
      </c>
      <c r="C247" s="34"/>
      <c r="D247" s="49"/>
      <c r="E247" s="49"/>
      <c r="F247" s="49"/>
      <c r="G247" s="49"/>
      <c r="H247" s="49"/>
      <c r="I247" s="49"/>
      <c r="J247" s="4"/>
      <c r="K247" s="53"/>
      <c r="L247" s="53"/>
      <c r="M247" s="53"/>
      <c r="N247" s="53"/>
      <c r="O247" s="53"/>
      <c r="P247" s="53"/>
      <c r="Q247" s="53"/>
      <c r="R247" s="53"/>
    </row>
    <row r="248" spans="1:18" ht="15.75" customHeight="1">
      <c r="A248" s="216"/>
      <c r="B248" s="54" t="s">
        <v>12</v>
      </c>
      <c r="C248" s="19"/>
      <c r="D248" s="21"/>
      <c r="E248" s="21"/>
      <c r="F248" s="21"/>
      <c r="G248" s="21"/>
      <c r="H248" s="21"/>
      <c r="I248" s="21"/>
      <c r="J248" s="4"/>
      <c r="K248" s="53"/>
      <c r="L248" s="53"/>
      <c r="M248" s="53"/>
      <c r="N248" s="53"/>
      <c r="O248" s="53"/>
      <c r="P248" s="53"/>
      <c r="Q248" s="53"/>
      <c r="R248" s="53"/>
    </row>
    <row r="249" spans="1:18" ht="15.75" customHeight="1">
      <c r="A249" s="215" t="s">
        <v>15</v>
      </c>
      <c r="B249" s="25" t="s">
        <v>9</v>
      </c>
      <c r="C249" s="40"/>
      <c r="D249" s="31"/>
      <c r="E249" s="31"/>
      <c r="F249" s="31"/>
      <c r="G249" s="31"/>
      <c r="H249" s="31"/>
      <c r="I249" s="31"/>
      <c r="J249" s="4"/>
      <c r="K249" s="53"/>
      <c r="L249" s="53"/>
      <c r="M249" s="53"/>
      <c r="N249" s="53"/>
      <c r="O249" s="53"/>
      <c r="P249" s="53"/>
      <c r="Q249" s="53"/>
      <c r="R249" s="53"/>
    </row>
    <row r="250" spans="1:18">
      <c r="A250" s="217"/>
      <c r="B250" s="42" t="s">
        <v>11</v>
      </c>
      <c r="C250" s="34"/>
      <c r="D250" s="49"/>
      <c r="E250" s="49"/>
      <c r="F250" s="49"/>
      <c r="G250" s="49"/>
      <c r="H250" s="49"/>
      <c r="I250" s="49"/>
      <c r="J250" s="4"/>
      <c r="K250" s="53"/>
      <c r="L250" s="53"/>
      <c r="M250" s="53"/>
      <c r="N250" s="53"/>
      <c r="O250" s="53"/>
      <c r="P250" s="53"/>
      <c r="Q250" s="53"/>
      <c r="R250" s="53"/>
    </row>
    <row r="251" spans="1:18" ht="15.75" customHeight="1">
      <c r="A251" s="216"/>
      <c r="B251" s="54" t="s">
        <v>12</v>
      </c>
      <c r="C251" s="19"/>
      <c r="D251" s="21"/>
      <c r="E251" s="21"/>
      <c r="F251" s="21"/>
      <c r="G251" s="21"/>
      <c r="H251" s="21"/>
      <c r="I251" s="21"/>
      <c r="J251" s="4"/>
      <c r="K251" s="53"/>
      <c r="L251" s="53"/>
      <c r="M251" s="53"/>
      <c r="N251" s="53"/>
      <c r="O251" s="53"/>
      <c r="P251" s="53"/>
      <c r="Q251" s="53"/>
      <c r="R251" s="53"/>
    </row>
    <row r="252" spans="1:18" ht="15.75" customHeight="1">
      <c r="A252" s="215" t="s">
        <v>18</v>
      </c>
      <c r="B252" s="25" t="s">
        <v>9</v>
      </c>
      <c r="C252" s="40"/>
      <c r="D252" s="31"/>
      <c r="E252" s="31"/>
      <c r="F252" s="31"/>
      <c r="G252" s="31"/>
      <c r="H252" s="31"/>
      <c r="I252" s="31"/>
      <c r="J252" s="4"/>
      <c r="K252" s="53"/>
      <c r="L252" s="53"/>
      <c r="M252" s="53"/>
      <c r="N252" s="53"/>
      <c r="O252" s="53"/>
      <c r="P252" s="53"/>
      <c r="Q252" s="53"/>
      <c r="R252" s="53"/>
    </row>
    <row r="253" spans="1:18" ht="15.75" customHeight="1">
      <c r="A253" s="216"/>
      <c r="B253" s="54" t="s">
        <v>12</v>
      </c>
      <c r="C253" s="19"/>
      <c r="D253" s="21"/>
      <c r="E253" s="21"/>
      <c r="F253" s="21"/>
      <c r="G253" s="21"/>
      <c r="H253" s="21"/>
      <c r="I253" s="21"/>
      <c r="J253" s="4"/>
      <c r="K253" s="53"/>
      <c r="L253" s="53"/>
      <c r="M253" s="53"/>
      <c r="N253" s="53"/>
      <c r="O253" s="53"/>
      <c r="P253" s="53"/>
      <c r="Q253" s="53"/>
      <c r="R253" s="53"/>
    </row>
    <row r="254" spans="1:18" ht="15.75" customHeight="1">
      <c r="A254" s="218" t="s">
        <v>19</v>
      </c>
      <c r="B254" s="25" t="s">
        <v>9</v>
      </c>
      <c r="C254" s="40"/>
      <c r="D254" s="31"/>
      <c r="E254" s="31"/>
      <c r="F254" s="31"/>
      <c r="G254" s="31"/>
      <c r="H254" s="31"/>
      <c r="I254" s="31"/>
      <c r="J254" s="4"/>
      <c r="K254" s="53"/>
      <c r="L254" s="53"/>
      <c r="M254" s="53"/>
      <c r="N254" s="53"/>
      <c r="O254" s="53"/>
      <c r="P254" s="53"/>
      <c r="Q254" s="53"/>
      <c r="R254" s="53"/>
    </row>
    <row r="255" spans="1:18">
      <c r="A255" s="232"/>
      <c r="B255" s="42" t="s">
        <v>11</v>
      </c>
      <c r="C255" s="34"/>
      <c r="D255" s="49"/>
      <c r="E255" s="49"/>
      <c r="F255" s="49"/>
      <c r="G255" s="49"/>
      <c r="H255" s="49"/>
      <c r="I255" s="49"/>
      <c r="J255" s="4"/>
      <c r="K255" s="53"/>
      <c r="L255" s="53"/>
      <c r="M255" s="53"/>
      <c r="N255" s="53"/>
      <c r="O255" s="53"/>
      <c r="P255" s="53"/>
      <c r="Q255" s="53"/>
      <c r="R255" s="53"/>
    </row>
    <row r="256" spans="1:18" ht="15.75" customHeight="1">
      <c r="A256" s="219"/>
      <c r="B256" s="54" t="s">
        <v>12</v>
      </c>
      <c r="C256" s="19"/>
      <c r="D256" s="21"/>
      <c r="E256" s="21"/>
      <c r="F256" s="21"/>
      <c r="G256" s="21"/>
      <c r="H256" s="21"/>
      <c r="I256" s="21"/>
      <c r="J256" s="4"/>
      <c r="K256" s="53"/>
      <c r="L256" s="53"/>
      <c r="M256" s="53"/>
      <c r="N256" s="53"/>
      <c r="O256" s="53"/>
      <c r="P256" s="53"/>
      <c r="Q256" s="53"/>
      <c r="R256" s="53"/>
    </row>
    <row r="257" spans="1:18" ht="15.75" customHeight="1">
      <c r="A257" s="215" t="s">
        <v>23</v>
      </c>
      <c r="B257" s="25" t="s">
        <v>9</v>
      </c>
      <c r="C257" s="40"/>
      <c r="D257" s="31"/>
      <c r="E257" s="31"/>
      <c r="F257" s="31"/>
      <c r="G257" s="31"/>
      <c r="H257" s="31"/>
      <c r="I257" s="31"/>
      <c r="J257" s="4"/>
      <c r="K257" s="53"/>
      <c r="L257" s="53"/>
      <c r="M257" s="53"/>
      <c r="N257" s="53"/>
      <c r="O257" s="53"/>
      <c r="P257" s="53"/>
      <c r="Q257" s="53"/>
      <c r="R257" s="53"/>
    </row>
    <row r="258" spans="1:18" ht="15.75" customHeight="1">
      <c r="A258" s="216"/>
      <c r="B258" s="54" t="s">
        <v>12</v>
      </c>
      <c r="C258" s="19"/>
      <c r="D258" s="21"/>
      <c r="E258" s="21"/>
      <c r="F258" s="21"/>
      <c r="G258" s="21"/>
      <c r="H258" s="21"/>
      <c r="I258" s="21"/>
      <c r="J258" s="4"/>
      <c r="K258" s="53"/>
      <c r="L258" s="53"/>
      <c r="M258" s="53"/>
      <c r="N258" s="53"/>
      <c r="O258" s="53"/>
      <c r="P258" s="53"/>
      <c r="Q258" s="53"/>
      <c r="R258" s="53"/>
    </row>
    <row r="259" spans="1:18" ht="15.75" customHeight="1">
      <c r="A259" s="215" t="s">
        <v>25</v>
      </c>
      <c r="B259" s="25" t="s">
        <v>9</v>
      </c>
      <c r="C259" s="40"/>
      <c r="D259" s="31"/>
      <c r="E259" s="31"/>
      <c r="F259" s="31"/>
      <c r="G259" s="31"/>
      <c r="H259" s="31"/>
      <c r="I259" s="31"/>
      <c r="J259" s="4"/>
      <c r="K259" s="53"/>
      <c r="L259" s="53"/>
      <c r="M259" s="53"/>
      <c r="N259" s="53"/>
      <c r="O259" s="53"/>
      <c r="P259" s="53"/>
      <c r="Q259" s="53"/>
      <c r="R259" s="53"/>
    </row>
    <row r="260" spans="1:18" ht="15.75" customHeight="1">
      <c r="A260" s="216"/>
      <c r="B260" s="54" t="s">
        <v>12</v>
      </c>
      <c r="C260" s="19"/>
      <c r="D260" s="21"/>
      <c r="E260" s="21"/>
      <c r="F260" s="21"/>
      <c r="G260" s="21"/>
      <c r="H260" s="21"/>
      <c r="I260" s="21"/>
      <c r="J260" s="4"/>
      <c r="K260" s="53"/>
      <c r="L260" s="53"/>
      <c r="M260" s="53"/>
      <c r="N260" s="53"/>
      <c r="O260" s="53"/>
      <c r="P260" s="53"/>
      <c r="Q260" s="53"/>
      <c r="R260" s="53"/>
    </row>
    <row r="261" spans="1:18" ht="15.75" customHeight="1">
      <c r="A261" s="215" t="s">
        <v>27</v>
      </c>
      <c r="B261" s="25" t="s">
        <v>9</v>
      </c>
      <c r="C261" s="40"/>
      <c r="D261" s="31"/>
      <c r="E261" s="31"/>
      <c r="F261" s="31"/>
      <c r="G261" s="31"/>
      <c r="H261" s="31"/>
      <c r="I261" s="31"/>
      <c r="J261" s="4"/>
      <c r="K261" s="53"/>
      <c r="L261" s="53"/>
      <c r="M261" s="53"/>
      <c r="N261" s="53"/>
      <c r="O261" s="53"/>
      <c r="P261" s="53"/>
      <c r="Q261" s="53"/>
      <c r="R261" s="53"/>
    </row>
    <row r="262" spans="1:18" ht="15.75" customHeight="1">
      <c r="A262" s="216"/>
      <c r="B262" s="54" t="s">
        <v>12</v>
      </c>
      <c r="C262" s="19"/>
      <c r="D262" s="21"/>
      <c r="E262" s="21"/>
      <c r="F262" s="21"/>
      <c r="G262" s="21"/>
      <c r="H262" s="21"/>
      <c r="I262" s="21"/>
      <c r="J262" s="4"/>
      <c r="K262" s="53"/>
      <c r="L262" s="53"/>
      <c r="M262" s="53"/>
      <c r="N262" s="53"/>
      <c r="O262" s="53"/>
      <c r="P262" s="53"/>
      <c r="Q262" s="53"/>
      <c r="R262" s="53"/>
    </row>
    <row r="263" spans="1:18" ht="15.75" customHeight="1">
      <c r="A263" s="215" t="s">
        <v>28</v>
      </c>
      <c r="B263" s="25" t="s">
        <v>9</v>
      </c>
      <c r="C263" s="40"/>
      <c r="D263" s="31"/>
      <c r="E263" s="31"/>
      <c r="F263" s="31"/>
      <c r="G263" s="31"/>
      <c r="H263" s="31"/>
      <c r="I263" s="31"/>
      <c r="J263" s="4"/>
      <c r="K263" s="53"/>
      <c r="L263" s="53"/>
      <c r="M263" s="53"/>
      <c r="N263" s="53"/>
      <c r="O263" s="53"/>
      <c r="P263" s="53"/>
      <c r="Q263" s="53"/>
      <c r="R263" s="53"/>
    </row>
    <row r="264" spans="1:18" ht="15.75" customHeight="1">
      <c r="A264" s="216"/>
      <c r="B264" s="54" t="s">
        <v>12</v>
      </c>
      <c r="C264" s="19"/>
      <c r="D264" s="21"/>
      <c r="E264" s="21"/>
      <c r="F264" s="21"/>
      <c r="G264" s="21"/>
      <c r="H264" s="21"/>
      <c r="I264" s="21"/>
      <c r="J264" s="4"/>
      <c r="K264" s="53"/>
      <c r="L264" s="53"/>
      <c r="M264" s="53"/>
      <c r="N264" s="53"/>
      <c r="O264" s="53"/>
      <c r="P264" s="53"/>
      <c r="Q264" s="53"/>
      <c r="R264" s="53"/>
    </row>
    <row r="265" spans="1:18" ht="15.75" customHeight="1">
      <c r="A265" s="215" t="s">
        <v>31</v>
      </c>
      <c r="B265" s="25" t="s">
        <v>9</v>
      </c>
      <c r="C265" s="40"/>
      <c r="D265" s="31"/>
      <c r="E265" s="31"/>
      <c r="F265" s="31"/>
      <c r="G265" s="31"/>
      <c r="H265" s="31"/>
      <c r="I265" s="31"/>
      <c r="J265" s="4"/>
      <c r="K265" s="53"/>
      <c r="L265" s="53"/>
      <c r="M265" s="53"/>
      <c r="N265" s="53"/>
      <c r="O265" s="53"/>
      <c r="P265" s="53"/>
      <c r="Q265" s="53"/>
      <c r="R265" s="53"/>
    </row>
    <row r="266" spans="1:18" ht="15.75" customHeight="1">
      <c r="A266" s="216"/>
      <c r="B266" s="54" t="s">
        <v>12</v>
      </c>
      <c r="C266" s="19"/>
      <c r="D266" s="21"/>
      <c r="E266" s="21"/>
      <c r="F266" s="21"/>
      <c r="G266" s="21"/>
      <c r="H266" s="21"/>
      <c r="I266" s="21"/>
      <c r="J266" s="4"/>
      <c r="K266" s="53"/>
      <c r="L266" s="53"/>
      <c r="M266" s="53"/>
      <c r="N266" s="53"/>
      <c r="O266" s="53"/>
      <c r="P266" s="53"/>
      <c r="Q266" s="53"/>
      <c r="R266" s="53"/>
    </row>
    <row r="267" spans="1:18" ht="15.75" customHeight="1">
      <c r="A267" s="213" t="s">
        <v>106</v>
      </c>
      <c r="B267" s="57"/>
      <c r="C267" s="15" t="s">
        <v>1</v>
      </c>
      <c r="D267" s="15" t="s">
        <v>2</v>
      </c>
      <c r="E267" s="15" t="s">
        <v>3</v>
      </c>
      <c r="F267" s="15" t="s">
        <v>4</v>
      </c>
      <c r="G267" s="15" t="s">
        <v>5</v>
      </c>
      <c r="H267" s="15" t="s">
        <v>6</v>
      </c>
      <c r="I267" s="15" t="s">
        <v>7</v>
      </c>
      <c r="J267" s="32"/>
      <c r="K267" s="53"/>
      <c r="L267" s="53"/>
      <c r="M267" s="53"/>
      <c r="N267" s="53"/>
      <c r="O267" s="53"/>
      <c r="P267" s="53"/>
      <c r="Q267" s="53"/>
      <c r="R267" s="53"/>
    </row>
    <row r="268" spans="1:18" ht="15.75" customHeight="1">
      <c r="A268" s="214"/>
      <c r="B268" s="39"/>
      <c r="C268" s="30">
        <f>+I242+1</f>
        <v>41504</v>
      </c>
      <c r="D268" s="30">
        <f t="shared" ref="D268:I268" si="10">C268+1</f>
        <v>41505</v>
      </c>
      <c r="E268" s="30">
        <f t="shared" si="10"/>
        <v>41506</v>
      </c>
      <c r="F268" s="30">
        <f t="shared" si="10"/>
        <v>41507</v>
      </c>
      <c r="G268" s="30">
        <f t="shared" si="10"/>
        <v>41508</v>
      </c>
      <c r="H268" s="30">
        <f t="shared" si="10"/>
        <v>41509</v>
      </c>
      <c r="I268" s="66">
        <f t="shared" si="10"/>
        <v>41510</v>
      </c>
      <c r="J268" s="53"/>
      <c r="K268" s="53"/>
      <c r="L268" s="53"/>
      <c r="M268" s="53"/>
      <c r="N268" s="53"/>
      <c r="O268" s="53"/>
      <c r="P268" s="53"/>
      <c r="Q268" s="53"/>
      <c r="R268" s="53"/>
    </row>
    <row r="269" spans="1:18" ht="15.75" customHeight="1">
      <c r="A269" s="215" t="s">
        <v>8</v>
      </c>
      <c r="B269" s="25" t="s">
        <v>9</v>
      </c>
      <c r="C269" s="40"/>
      <c r="D269" s="31"/>
      <c r="E269" s="31"/>
      <c r="F269" s="31"/>
      <c r="G269" s="31"/>
      <c r="H269" s="31"/>
      <c r="I269" s="31"/>
      <c r="J269" s="4"/>
      <c r="K269" s="53"/>
      <c r="L269" s="53"/>
      <c r="M269" s="53"/>
      <c r="N269" s="53"/>
      <c r="O269" s="53"/>
      <c r="P269" s="53"/>
      <c r="Q269" s="53"/>
      <c r="R269" s="53"/>
    </row>
    <row r="270" spans="1:18">
      <c r="A270" s="217"/>
      <c r="B270" s="42" t="s">
        <v>11</v>
      </c>
      <c r="C270" s="34"/>
      <c r="D270" s="49"/>
      <c r="E270" s="49"/>
      <c r="F270" s="49"/>
      <c r="G270" s="49"/>
      <c r="H270" s="49"/>
      <c r="I270" s="49"/>
      <c r="J270" s="4"/>
      <c r="K270" s="53"/>
      <c r="L270" s="53"/>
      <c r="M270" s="53"/>
      <c r="N270" s="53"/>
      <c r="O270" s="53"/>
      <c r="P270" s="53"/>
      <c r="Q270" s="53"/>
      <c r="R270" s="53"/>
    </row>
    <row r="271" spans="1:18" ht="15.75" customHeight="1">
      <c r="A271" s="216"/>
      <c r="B271" s="54" t="s">
        <v>12</v>
      </c>
      <c r="C271" s="19"/>
      <c r="D271" s="21"/>
      <c r="E271" s="21"/>
      <c r="F271" s="21"/>
      <c r="G271" s="21"/>
      <c r="H271" s="21"/>
      <c r="I271" s="21"/>
      <c r="J271" s="4"/>
      <c r="K271" s="53"/>
      <c r="L271" s="53"/>
      <c r="M271" s="53"/>
      <c r="N271" s="53"/>
      <c r="O271" s="53"/>
      <c r="P271" s="53"/>
      <c r="Q271" s="53"/>
      <c r="R271" s="53"/>
    </row>
    <row r="272" spans="1:18" ht="15.75" customHeight="1">
      <c r="A272" s="215" t="s">
        <v>120</v>
      </c>
      <c r="B272" s="25" t="s">
        <v>9</v>
      </c>
      <c r="C272" s="40"/>
      <c r="D272" s="31"/>
      <c r="E272" s="31"/>
      <c r="F272" s="31"/>
      <c r="G272" s="31"/>
      <c r="H272" s="31"/>
      <c r="I272" s="31"/>
      <c r="J272" s="4"/>
      <c r="K272" s="53"/>
      <c r="L272" s="53"/>
      <c r="M272" s="53"/>
      <c r="N272" s="53"/>
      <c r="O272" s="53"/>
      <c r="P272" s="53"/>
      <c r="Q272" s="53"/>
      <c r="R272" s="53"/>
    </row>
    <row r="273" spans="1:18">
      <c r="A273" s="217"/>
      <c r="B273" s="42" t="s">
        <v>11</v>
      </c>
      <c r="C273" s="34"/>
      <c r="D273" s="49"/>
      <c r="E273" s="49"/>
      <c r="F273" s="49"/>
      <c r="G273" s="49"/>
      <c r="H273" s="49"/>
      <c r="I273" s="49"/>
      <c r="J273" s="4"/>
      <c r="K273" s="53"/>
      <c r="L273" s="53"/>
      <c r="M273" s="53"/>
      <c r="N273" s="53"/>
      <c r="O273" s="53"/>
      <c r="P273" s="53"/>
      <c r="Q273" s="53"/>
      <c r="R273" s="53"/>
    </row>
    <row r="274" spans="1:18" ht="15.75" customHeight="1">
      <c r="A274" s="216"/>
      <c r="B274" s="54" t="s">
        <v>12</v>
      </c>
      <c r="C274" s="19"/>
      <c r="D274" s="21"/>
      <c r="E274" s="21"/>
      <c r="F274" s="21"/>
      <c r="G274" s="21"/>
      <c r="H274" s="21"/>
      <c r="I274" s="21"/>
      <c r="J274" s="4"/>
      <c r="K274" s="53"/>
      <c r="L274" s="53"/>
      <c r="M274" s="53"/>
      <c r="N274" s="53"/>
      <c r="O274" s="53"/>
      <c r="P274" s="53"/>
      <c r="Q274" s="53"/>
      <c r="R274" s="53"/>
    </row>
    <row r="275" spans="1:18" ht="15.75" customHeight="1">
      <c r="A275" s="215" t="s">
        <v>15</v>
      </c>
      <c r="B275" s="25" t="s">
        <v>9</v>
      </c>
      <c r="C275" s="40"/>
      <c r="D275" s="31"/>
      <c r="E275" s="31"/>
      <c r="F275" s="31"/>
      <c r="G275" s="31"/>
      <c r="H275" s="31"/>
      <c r="I275" s="31"/>
      <c r="J275" s="4"/>
      <c r="K275" s="53"/>
      <c r="L275" s="53"/>
      <c r="M275" s="53"/>
      <c r="N275" s="53"/>
      <c r="O275" s="53"/>
      <c r="P275" s="53"/>
      <c r="Q275" s="53"/>
      <c r="R275" s="53"/>
    </row>
    <row r="276" spans="1:18">
      <c r="A276" s="217"/>
      <c r="B276" s="42" t="s">
        <v>11</v>
      </c>
      <c r="C276" s="34"/>
      <c r="D276" s="49"/>
      <c r="E276" s="49"/>
      <c r="F276" s="49"/>
      <c r="G276" s="49"/>
      <c r="H276" s="49"/>
      <c r="I276" s="49"/>
      <c r="J276" s="4"/>
      <c r="K276" s="53"/>
      <c r="L276" s="53"/>
      <c r="M276" s="53"/>
      <c r="N276" s="53"/>
      <c r="O276" s="53"/>
      <c r="P276" s="53"/>
      <c r="Q276" s="53"/>
      <c r="R276" s="53"/>
    </row>
    <row r="277" spans="1:18" ht="15.75" customHeight="1">
      <c r="A277" s="216"/>
      <c r="B277" s="54" t="s">
        <v>12</v>
      </c>
      <c r="C277" s="19"/>
      <c r="D277" s="21"/>
      <c r="E277" s="21"/>
      <c r="F277" s="21"/>
      <c r="G277" s="21"/>
      <c r="H277" s="21"/>
      <c r="I277" s="21"/>
      <c r="J277" s="4"/>
      <c r="K277" s="53"/>
      <c r="L277" s="53"/>
      <c r="M277" s="53"/>
      <c r="N277" s="53"/>
      <c r="O277" s="53"/>
      <c r="P277" s="53"/>
      <c r="Q277" s="53"/>
      <c r="R277" s="53"/>
    </row>
    <row r="278" spans="1:18" ht="15.75" customHeight="1">
      <c r="A278" s="215" t="s">
        <v>18</v>
      </c>
      <c r="B278" s="25" t="s">
        <v>9</v>
      </c>
      <c r="C278" s="40"/>
      <c r="D278" s="31"/>
      <c r="E278" s="31"/>
      <c r="F278" s="31"/>
      <c r="G278" s="31"/>
      <c r="H278" s="31"/>
      <c r="I278" s="31"/>
      <c r="J278" s="4"/>
      <c r="K278" s="53"/>
      <c r="L278" s="53"/>
      <c r="M278" s="53"/>
      <c r="N278" s="53"/>
      <c r="O278" s="53"/>
      <c r="P278" s="53"/>
      <c r="Q278" s="53"/>
      <c r="R278" s="53"/>
    </row>
    <row r="279" spans="1:18" ht="15.75" customHeight="1">
      <c r="A279" s="216"/>
      <c r="B279" s="54" t="s">
        <v>12</v>
      </c>
      <c r="C279" s="19"/>
      <c r="D279" s="21"/>
      <c r="E279" s="21"/>
      <c r="F279" s="21"/>
      <c r="G279" s="21"/>
      <c r="H279" s="21"/>
      <c r="I279" s="21"/>
      <c r="J279" s="4"/>
      <c r="K279" s="53"/>
      <c r="L279" s="53"/>
      <c r="M279" s="53"/>
      <c r="N279" s="53"/>
      <c r="O279" s="53"/>
      <c r="P279" s="53"/>
      <c r="Q279" s="53"/>
      <c r="R279" s="53"/>
    </row>
    <row r="280" spans="1:18" ht="15.75" customHeight="1">
      <c r="A280" s="218" t="s">
        <v>19</v>
      </c>
      <c r="B280" s="25" t="s">
        <v>9</v>
      </c>
      <c r="C280" s="40"/>
      <c r="D280" s="31"/>
      <c r="E280" s="31"/>
      <c r="F280" s="31"/>
      <c r="G280" s="31"/>
      <c r="H280" s="31"/>
      <c r="I280" s="31"/>
      <c r="J280" s="4"/>
      <c r="K280" s="53"/>
      <c r="L280" s="53"/>
      <c r="M280" s="53"/>
      <c r="N280" s="53"/>
      <c r="O280" s="53"/>
      <c r="P280" s="53"/>
      <c r="Q280" s="53"/>
      <c r="R280" s="53"/>
    </row>
    <row r="281" spans="1:18">
      <c r="A281" s="232"/>
      <c r="B281" s="42" t="s">
        <v>11</v>
      </c>
      <c r="C281" s="34"/>
      <c r="D281" s="49"/>
      <c r="E281" s="49"/>
      <c r="F281" s="49"/>
      <c r="G281" s="49"/>
      <c r="H281" s="49"/>
      <c r="I281" s="49"/>
      <c r="J281" s="4"/>
      <c r="K281" s="53"/>
      <c r="L281" s="53"/>
      <c r="M281" s="53"/>
      <c r="N281" s="53"/>
      <c r="O281" s="53"/>
      <c r="P281" s="53"/>
      <c r="Q281" s="53"/>
      <c r="R281" s="53"/>
    </row>
    <row r="282" spans="1:18" ht="15.75" customHeight="1">
      <c r="A282" s="219"/>
      <c r="B282" s="54" t="s">
        <v>12</v>
      </c>
      <c r="C282" s="19"/>
      <c r="D282" s="21"/>
      <c r="E282" s="21"/>
      <c r="F282" s="21"/>
      <c r="G282" s="21"/>
      <c r="H282" s="21"/>
      <c r="I282" s="21"/>
      <c r="J282" s="4"/>
      <c r="K282" s="53"/>
      <c r="L282" s="53"/>
      <c r="M282" s="53"/>
      <c r="N282" s="53"/>
      <c r="O282" s="53"/>
      <c r="P282" s="53"/>
      <c r="Q282" s="53"/>
      <c r="R282" s="53"/>
    </row>
    <row r="283" spans="1:18" ht="15.75" customHeight="1">
      <c r="A283" s="215" t="s">
        <v>23</v>
      </c>
      <c r="B283" s="25" t="s">
        <v>9</v>
      </c>
      <c r="C283" s="40"/>
      <c r="D283" s="31"/>
      <c r="E283" s="31"/>
      <c r="F283" s="31"/>
      <c r="G283" s="31"/>
      <c r="H283" s="31"/>
      <c r="I283" s="31"/>
      <c r="J283" s="4"/>
      <c r="K283" s="53"/>
      <c r="L283" s="53"/>
      <c r="M283" s="53"/>
      <c r="N283" s="53"/>
      <c r="O283" s="53"/>
      <c r="P283" s="53"/>
      <c r="Q283" s="53"/>
      <c r="R283" s="53"/>
    </row>
    <row r="284" spans="1:18" ht="15.75" customHeight="1">
      <c r="A284" s="216"/>
      <c r="B284" s="54" t="s">
        <v>12</v>
      </c>
      <c r="C284" s="19"/>
      <c r="D284" s="21"/>
      <c r="E284" s="21"/>
      <c r="F284" s="21"/>
      <c r="G284" s="21"/>
      <c r="H284" s="21"/>
      <c r="I284" s="21"/>
      <c r="J284" s="4"/>
      <c r="K284" s="53"/>
      <c r="L284" s="53"/>
      <c r="M284" s="53"/>
      <c r="N284" s="53"/>
      <c r="O284" s="53"/>
      <c r="P284" s="53"/>
      <c r="Q284" s="53"/>
      <c r="R284" s="53"/>
    </row>
    <row r="285" spans="1:18" ht="15.75" customHeight="1">
      <c r="A285" s="215" t="s">
        <v>25</v>
      </c>
      <c r="B285" s="25" t="s">
        <v>9</v>
      </c>
      <c r="C285" s="40"/>
      <c r="D285" s="31"/>
      <c r="E285" s="31"/>
      <c r="F285" s="31"/>
      <c r="G285" s="31"/>
      <c r="H285" s="31"/>
      <c r="I285" s="31"/>
      <c r="J285" s="4"/>
      <c r="K285" s="53"/>
      <c r="L285" s="53"/>
      <c r="M285" s="53"/>
      <c r="N285" s="53"/>
      <c r="O285" s="53"/>
      <c r="P285" s="53"/>
      <c r="Q285" s="53"/>
      <c r="R285" s="53"/>
    </row>
    <row r="286" spans="1:18" ht="15.75" customHeight="1">
      <c r="A286" s="216"/>
      <c r="B286" s="54" t="s">
        <v>12</v>
      </c>
      <c r="C286" s="19"/>
      <c r="D286" s="21"/>
      <c r="E286" s="21"/>
      <c r="F286" s="21"/>
      <c r="G286" s="21"/>
      <c r="H286" s="21"/>
      <c r="I286" s="21"/>
      <c r="J286" s="4"/>
      <c r="K286" s="53"/>
      <c r="L286" s="53"/>
      <c r="M286" s="53"/>
      <c r="N286" s="53"/>
      <c r="O286" s="53"/>
      <c r="P286" s="53"/>
      <c r="Q286" s="53"/>
      <c r="R286" s="53"/>
    </row>
    <row r="287" spans="1:18" ht="15.75" customHeight="1">
      <c r="A287" s="215" t="s">
        <v>27</v>
      </c>
      <c r="B287" s="25" t="s">
        <v>9</v>
      </c>
      <c r="C287" s="40"/>
      <c r="D287" s="31"/>
      <c r="E287" s="31"/>
      <c r="F287" s="31"/>
      <c r="G287" s="31"/>
      <c r="H287" s="31"/>
      <c r="I287" s="31"/>
      <c r="J287" s="4"/>
      <c r="K287" s="53"/>
      <c r="L287" s="53"/>
      <c r="M287" s="53"/>
      <c r="N287" s="53"/>
      <c r="O287" s="53"/>
      <c r="P287" s="53"/>
      <c r="Q287" s="53"/>
      <c r="R287" s="53"/>
    </row>
    <row r="288" spans="1:18" ht="15.75" customHeight="1">
      <c r="A288" s="216"/>
      <c r="B288" s="54" t="s">
        <v>12</v>
      </c>
      <c r="C288" s="19"/>
      <c r="D288" s="21"/>
      <c r="E288" s="21"/>
      <c r="F288" s="21"/>
      <c r="G288" s="21"/>
      <c r="H288" s="21"/>
      <c r="I288" s="21"/>
      <c r="J288" s="4"/>
      <c r="K288" s="53"/>
      <c r="L288" s="53"/>
      <c r="M288" s="53"/>
      <c r="N288" s="53"/>
      <c r="O288" s="53"/>
      <c r="P288" s="53"/>
      <c r="Q288" s="53"/>
      <c r="R288" s="53"/>
    </row>
    <row r="289" spans="1:18" ht="15.75" customHeight="1">
      <c r="A289" s="224" t="s">
        <v>28</v>
      </c>
      <c r="B289" s="9" t="s">
        <v>9</v>
      </c>
      <c r="C289" s="40"/>
      <c r="D289" s="31"/>
      <c r="E289" s="31"/>
      <c r="F289" s="31"/>
      <c r="G289" s="31"/>
      <c r="H289" s="31"/>
      <c r="I289" s="31"/>
      <c r="J289" s="4"/>
      <c r="K289" s="53"/>
      <c r="L289" s="53"/>
      <c r="M289" s="53"/>
      <c r="N289" s="53"/>
      <c r="O289" s="53"/>
      <c r="P289" s="53"/>
      <c r="Q289" s="53"/>
      <c r="R289" s="53"/>
    </row>
    <row r="290" spans="1:18" ht="15.75" customHeight="1">
      <c r="A290" s="225"/>
      <c r="B290" s="5" t="s">
        <v>12</v>
      </c>
      <c r="C290" s="19"/>
      <c r="D290" s="21"/>
      <c r="E290" s="21"/>
      <c r="F290" s="21"/>
      <c r="G290" s="21"/>
      <c r="H290" s="21"/>
      <c r="I290" s="21"/>
      <c r="J290" s="4"/>
      <c r="K290" s="53"/>
      <c r="L290" s="53"/>
      <c r="M290" s="53"/>
      <c r="N290" s="53"/>
      <c r="O290" s="53"/>
      <c r="P290" s="53"/>
      <c r="Q290" s="53"/>
      <c r="R290" s="53"/>
    </row>
    <row r="291" spans="1:18" ht="15.75" customHeight="1">
      <c r="A291" s="215" t="s">
        <v>31</v>
      </c>
      <c r="B291" s="25" t="s">
        <v>9</v>
      </c>
      <c r="C291" s="40"/>
      <c r="D291" s="31"/>
      <c r="E291" s="31"/>
      <c r="F291" s="31"/>
      <c r="G291" s="31"/>
      <c r="H291" s="31"/>
      <c r="I291" s="31"/>
      <c r="J291" s="4"/>
      <c r="K291" s="53"/>
      <c r="L291" s="53"/>
      <c r="M291" s="53"/>
      <c r="N291" s="53"/>
      <c r="O291" s="53"/>
      <c r="P291" s="53"/>
      <c r="Q291" s="53"/>
      <c r="R291" s="53"/>
    </row>
    <row r="292" spans="1:18" ht="15.75" customHeight="1">
      <c r="A292" s="216"/>
      <c r="B292" s="54" t="s">
        <v>12</v>
      </c>
      <c r="C292" s="19"/>
      <c r="D292" s="21"/>
      <c r="E292" s="21"/>
      <c r="F292" s="21"/>
      <c r="G292" s="21"/>
      <c r="H292" s="21"/>
      <c r="I292" s="21"/>
      <c r="J292" s="4"/>
      <c r="K292" s="53"/>
      <c r="L292" s="53"/>
      <c r="M292" s="53"/>
      <c r="N292" s="53"/>
      <c r="O292" s="53"/>
      <c r="P292" s="53"/>
      <c r="Q292" s="53"/>
      <c r="R292" s="53"/>
    </row>
    <row r="293" spans="1:18" ht="15.75" customHeight="1">
      <c r="A293" s="213" t="s">
        <v>108</v>
      </c>
      <c r="B293" s="57"/>
      <c r="C293" s="15" t="s">
        <v>1</v>
      </c>
      <c r="D293" s="15" t="s">
        <v>2</v>
      </c>
      <c r="E293" s="15" t="s">
        <v>3</v>
      </c>
      <c r="F293" s="15" t="s">
        <v>4</v>
      </c>
      <c r="G293" s="15" t="s">
        <v>5</v>
      </c>
      <c r="H293" s="15" t="s">
        <v>6</v>
      </c>
      <c r="I293" s="15" t="s">
        <v>7</v>
      </c>
      <c r="J293" s="32"/>
      <c r="K293" s="53"/>
      <c r="L293" s="53"/>
      <c r="M293" s="53"/>
      <c r="N293" s="53"/>
      <c r="O293" s="53"/>
      <c r="P293" s="53"/>
      <c r="Q293" s="53"/>
      <c r="R293" s="53"/>
    </row>
    <row r="294" spans="1:18" ht="15.75" customHeight="1">
      <c r="A294" s="214"/>
      <c r="B294" s="39"/>
      <c r="C294" s="30">
        <f>+I268+1</f>
        <v>41511</v>
      </c>
      <c r="D294" s="30">
        <f t="shared" ref="D294:I294" si="11">C294+1</f>
        <v>41512</v>
      </c>
      <c r="E294" s="30">
        <f t="shared" si="11"/>
        <v>41513</v>
      </c>
      <c r="F294" s="30">
        <f t="shared" si="11"/>
        <v>41514</v>
      </c>
      <c r="G294" s="30">
        <f t="shared" si="11"/>
        <v>41515</v>
      </c>
      <c r="H294" s="30">
        <f t="shared" si="11"/>
        <v>41516</v>
      </c>
      <c r="I294" s="66">
        <f t="shared" si="11"/>
        <v>41517</v>
      </c>
      <c r="J294" s="53"/>
      <c r="K294" s="53"/>
      <c r="L294" s="53"/>
      <c r="M294" s="53"/>
      <c r="N294" s="53"/>
      <c r="O294" s="53"/>
      <c r="P294" s="53"/>
      <c r="Q294" s="53"/>
      <c r="R294" s="53"/>
    </row>
    <row r="295" spans="1:18" ht="15.75" customHeight="1">
      <c r="A295" s="215" t="s">
        <v>8</v>
      </c>
      <c r="B295" s="25" t="s">
        <v>9</v>
      </c>
      <c r="C295" s="40"/>
      <c r="D295" s="31"/>
      <c r="E295" s="31"/>
      <c r="F295" s="31"/>
      <c r="G295" s="31"/>
      <c r="H295" s="31"/>
      <c r="I295" s="31"/>
      <c r="J295" s="4"/>
      <c r="K295" s="53"/>
      <c r="L295" s="53"/>
      <c r="M295" s="53"/>
      <c r="N295" s="53"/>
      <c r="O295" s="53"/>
      <c r="P295" s="53"/>
      <c r="Q295" s="53"/>
      <c r="R295" s="53"/>
    </row>
    <row r="296" spans="1:18">
      <c r="A296" s="217"/>
      <c r="B296" s="42" t="s">
        <v>11</v>
      </c>
      <c r="C296" s="34"/>
      <c r="D296" s="49"/>
      <c r="E296" s="49"/>
      <c r="F296" s="49"/>
      <c r="G296" s="49"/>
      <c r="H296" s="49"/>
      <c r="I296" s="49"/>
      <c r="J296" s="4"/>
      <c r="K296" s="53"/>
      <c r="L296" s="53"/>
      <c r="M296" s="53"/>
      <c r="N296" s="53"/>
      <c r="O296" s="53"/>
      <c r="P296" s="53"/>
      <c r="Q296" s="53"/>
      <c r="R296" s="53"/>
    </row>
    <row r="297" spans="1:18" ht="15.75" customHeight="1">
      <c r="A297" s="216"/>
      <c r="B297" s="54" t="s">
        <v>12</v>
      </c>
      <c r="C297" s="19"/>
      <c r="D297" s="21"/>
      <c r="E297" s="21"/>
      <c r="F297" s="21"/>
      <c r="G297" s="21"/>
      <c r="H297" s="21"/>
      <c r="I297" s="21"/>
      <c r="J297" s="4"/>
      <c r="K297" s="53"/>
      <c r="L297" s="53"/>
      <c r="M297" s="53"/>
      <c r="N297" s="53"/>
      <c r="O297" s="53"/>
      <c r="P297" s="53"/>
      <c r="Q297" s="53"/>
      <c r="R297" s="53"/>
    </row>
    <row r="298" spans="1:18" ht="15.75" customHeight="1">
      <c r="A298" s="215" t="s">
        <v>120</v>
      </c>
      <c r="B298" s="25" t="s">
        <v>9</v>
      </c>
      <c r="C298" s="40"/>
      <c r="D298" s="31"/>
      <c r="E298" s="31"/>
      <c r="F298" s="31"/>
      <c r="G298" s="31"/>
      <c r="H298" s="31"/>
      <c r="I298" s="31"/>
      <c r="J298" s="4"/>
      <c r="K298" s="53"/>
      <c r="L298" s="53"/>
      <c r="M298" s="53"/>
      <c r="N298" s="53"/>
      <c r="O298" s="53"/>
      <c r="P298" s="53"/>
      <c r="Q298" s="53"/>
      <c r="R298" s="53"/>
    </row>
    <row r="299" spans="1:18">
      <c r="A299" s="217"/>
      <c r="B299" s="42" t="s">
        <v>11</v>
      </c>
      <c r="C299" s="34"/>
      <c r="D299" s="49"/>
      <c r="E299" s="49"/>
      <c r="F299" s="49"/>
      <c r="G299" s="49"/>
      <c r="H299" s="49"/>
      <c r="I299" s="49"/>
      <c r="J299" s="4"/>
      <c r="K299" s="53"/>
      <c r="L299" s="53"/>
      <c r="M299" s="53"/>
      <c r="N299" s="53"/>
      <c r="O299" s="53"/>
      <c r="P299" s="53"/>
      <c r="Q299" s="53"/>
      <c r="R299" s="53"/>
    </row>
    <row r="300" spans="1:18" ht="15.75" customHeight="1">
      <c r="A300" s="216"/>
      <c r="B300" s="54" t="s">
        <v>12</v>
      </c>
      <c r="C300" s="19"/>
      <c r="D300" s="21"/>
      <c r="E300" s="21"/>
      <c r="F300" s="21"/>
      <c r="G300" s="21"/>
      <c r="H300" s="21"/>
      <c r="I300" s="21"/>
      <c r="J300" s="4"/>
      <c r="K300" s="53"/>
      <c r="L300" s="53"/>
      <c r="M300" s="53"/>
      <c r="N300" s="53"/>
      <c r="O300" s="53"/>
      <c r="P300" s="53"/>
      <c r="Q300" s="53"/>
      <c r="R300" s="53"/>
    </row>
    <row r="301" spans="1:18" ht="15.75" customHeight="1">
      <c r="A301" s="215" t="s">
        <v>15</v>
      </c>
      <c r="B301" s="25" t="s">
        <v>9</v>
      </c>
      <c r="C301" s="40"/>
      <c r="D301" s="31"/>
      <c r="E301" s="31"/>
      <c r="F301" s="31"/>
      <c r="G301" s="31"/>
      <c r="H301" s="31"/>
      <c r="I301" s="31"/>
      <c r="J301" s="4"/>
      <c r="K301" s="53"/>
      <c r="L301" s="53"/>
      <c r="M301" s="53"/>
      <c r="N301" s="53"/>
      <c r="O301" s="53"/>
      <c r="P301" s="53"/>
      <c r="Q301" s="53"/>
      <c r="R301" s="53"/>
    </row>
    <row r="302" spans="1:18">
      <c r="A302" s="217"/>
      <c r="B302" s="42" t="s">
        <v>11</v>
      </c>
      <c r="C302" s="34"/>
      <c r="D302" s="49"/>
      <c r="E302" s="49"/>
      <c r="F302" s="49"/>
      <c r="G302" s="49"/>
      <c r="H302" s="49"/>
      <c r="I302" s="49"/>
      <c r="J302" s="4"/>
      <c r="K302" s="53"/>
      <c r="L302" s="53"/>
      <c r="M302" s="53"/>
      <c r="N302" s="53"/>
      <c r="O302" s="53"/>
      <c r="P302" s="53"/>
      <c r="Q302" s="53"/>
      <c r="R302" s="53"/>
    </row>
    <row r="303" spans="1:18" ht="15.75" customHeight="1">
      <c r="A303" s="216"/>
      <c r="B303" s="54" t="s">
        <v>12</v>
      </c>
      <c r="C303" s="19"/>
      <c r="D303" s="21"/>
      <c r="E303" s="21"/>
      <c r="F303" s="21"/>
      <c r="G303" s="21"/>
      <c r="H303" s="21"/>
      <c r="I303" s="21"/>
      <c r="J303" s="4"/>
      <c r="K303" s="53"/>
      <c r="L303" s="53"/>
      <c r="M303" s="53"/>
      <c r="N303" s="53"/>
      <c r="O303" s="53"/>
      <c r="P303" s="53"/>
      <c r="Q303" s="53"/>
      <c r="R303" s="53"/>
    </row>
    <row r="304" spans="1:18" ht="15.75" customHeight="1">
      <c r="A304" s="215" t="s">
        <v>18</v>
      </c>
      <c r="B304" s="25" t="s">
        <v>9</v>
      </c>
      <c r="C304" s="40"/>
      <c r="D304" s="31"/>
      <c r="E304" s="31"/>
      <c r="F304" s="31"/>
      <c r="G304" s="31"/>
      <c r="H304" s="31"/>
      <c r="I304" s="31"/>
      <c r="J304" s="4"/>
      <c r="K304" s="53"/>
      <c r="L304" s="53"/>
      <c r="M304" s="53"/>
      <c r="N304" s="53"/>
      <c r="O304" s="53"/>
      <c r="P304" s="53"/>
      <c r="Q304" s="53"/>
      <c r="R304" s="53"/>
    </row>
    <row r="305" spans="1:18" ht="15.75" customHeight="1">
      <c r="A305" s="216"/>
      <c r="B305" s="54" t="s">
        <v>12</v>
      </c>
      <c r="C305" s="19"/>
      <c r="D305" s="21"/>
      <c r="E305" s="21"/>
      <c r="F305" s="21"/>
      <c r="G305" s="21"/>
      <c r="H305" s="21"/>
      <c r="I305" s="21"/>
      <c r="J305" s="4"/>
      <c r="K305" s="53"/>
      <c r="L305" s="53"/>
      <c r="M305" s="53"/>
      <c r="N305" s="53"/>
      <c r="O305" s="53"/>
      <c r="P305" s="53"/>
      <c r="Q305" s="53"/>
      <c r="R305" s="53"/>
    </row>
    <row r="306" spans="1:18" ht="15.75" customHeight="1">
      <c r="A306" s="218" t="s">
        <v>19</v>
      </c>
      <c r="B306" s="25" t="s">
        <v>9</v>
      </c>
      <c r="C306" s="40"/>
      <c r="D306" s="31"/>
      <c r="E306" s="31"/>
      <c r="F306" s="31"/>
      <c r="G306" s="31"/>
      <c r="H306" s="31"/>
      <c r="I306" s="31"/>
      <c r="J306" s="4"/>
      <c r="K306" s="53"/>
      <c r="L306" s="53"/>
      <c r="M306" s="53"/>
      <c r="N306" s="53"/>
      <c r="O306" s="53"/>
      <c r="P306" s="53"/>
      <c r="Q306" s="53"/>
      <c r="R306" s="53"/>
    </row>
    <row r="307" spans="1:18">
      <c r="A307" s="232"/>
      <c r="B307" s="42" t="s">
        <v>11</v>
      </c>
      <c r="C307" s="34"/>
      <c r="D307" s="49"/>
      <c r="E307" s="49"/>
      <c r="F307" s="49"/>
      <c r="G307" s="49"/>
      <c r="H307" s="49"/>
      <c r="I307" s="49"/>
      <c r="J307" s="4"/>
      <c r="K307" s="53"/>
      <c r="L307" s="53"/>
      <c r="M307" s="53"/>
      <c r="N307" s="53"/>
      <c r="O307" s="53"/>
      <c r="P307" s="53"/>
      <c r="Q307" s="53"/>
      <c r="R307" s="53"/>
    </row>
    <row r="308" spans="1:18" ht="15.75" customHeight="1">
      <c r="A308" s="219"/>
      <c r="B308" s="54" t="s">
        <v>12</v>
      </c>
      <c r="C308" s="19"/>
      <c r="D308" s="21"/>
      <c r="E308" s="21"/>
      <c r="F308" s="21"/>
      <c r="G308" s="21"/>
      <c r="H308" s="21"/>
      <c r="I308" s="21"/>
      <c r="J308" s="4"/>
      <c r="K308" s="53"/>
      <c r="L308" s="53"/>
      <c r="M308" s="53"/>
      <c r="N308" s="53"/>
      <c r="O308" s="53"/>
      <c r="P308" s="53"/>
      <c r="Q308" s="53"/>
      <c r="R308" s="53"/>
    </row>
    <row r="309" spans="1:18" ht="15.75" customHeight="1">
      <c r="A309" s="215" t="s">
        <v>23</v>
      </c>
      <c r="B309" s="25" t="s">
        <v>9</v>
      </c>
      <c r="C309" s="40"/>
      <c r="D309" s="31"/>
      <c r="E309" s="31"/>
      <c r="F309" s="31"/>
      <c r="G309" s="31"/>
      <c r="H309" s="31"/>
      <c r="I309" s="31"/>
      <c r="J309" s="4"/>
      <c r="K309" s="53"/>
      <c r="L309" s="53"/>
      <c r="M309" s="53"/>
      <c r="N309" s="53"/>
      <c r="O309" s="53"/>
      <c r="P309" s="53"/>
      <c r="Q309" s="53"/>
      <c r="R309" s="53"/>
    </row>
    <row r="310" spans="1:18" ht="15.75" customHeight="1">
      <c r="A310" s="216"/>
      <c r="B310" s="54" t="s">
        <v>12</v>
      </c>
      <c r="C310" s="19"/>
      <c r="D310" s="21"/>
      <c r="E310" s="21"/>
      <c r="F310" s="21"/>
      <c r="G310" s="21"/>
      <c r="H310" s="21"/>
      <c r="I310" s="21"/>
      <c r="J310" s="4"/>
      <c r="K310" s="53"/>
      <c r="L310" s="53"/>
      <c r="M310" s="53"/>
      <c r="N310" s="53"/>
      <c r="O310" s="53"/>
      <c r="P310" s="53"/>
      <c r="Q310" s="53"/>
      <c r="R310" s="53"/>
    </row>
    <row r="311" spans="1:18" ht="15.75" customHeight="1">
      <c r="A311" s="215" t="s">
        <v>25</v>
      </c>
      <c r="B311" s="25" t="s">
        <v>9</v>
      </c>
      <c r="C311" s="40"/>
      <c r="D311" s="31"/>
      <c r="E311" s="31"/>
      <c r="F311" s="31"/>
      <c r="G311" s="31"/>
      <c r="H311" s="31"/>
      <c r="I311" s="31"/>
      <c r="J311" s="4"/>
      <c r="K311" s="53"/>
      <c r="L311" s="53"/>
      <c r="M311" s="53"/>
      <c r="N311" s="53"/>
      <c r="O311" s="53"/>
      <c r="P311" s="53"/>
      <c r="Q311" s="53"/>
      <c r="R311" s="53"/>
    </row>
    <row r="312" spans="1:18" ht="15.75" customHeight="1">
      <c r="A312" s="216"/>
      <c r="B312" s="54" t="s">
        <v>12</v>
      </c>
      <c r="C312" s="19"/>
      <c r="D312" s="21"/>
      <c r="E312" s="21"/>
      <c r="F312" s="21"/>
      <c r="G312" s="21"/>
      <c r="H312" s="21"/>
      <c r="I312" s="21"/>
      <c r="J312" s="4"/>
      <c r="K312" s="53"/>
      <c r="L312" s="53"/>
      <c r="M312" s="53"/>
      <c r="N312" s="53"/>
      <c r="O312" s="53"/>
      <c r="P312" s="53"/>
      <c r="Q312" s="53"/>
      <c r="R312" s="53"/>
    </row>
    <row r="313" spans="1:18" ht="15.75" customHeight="1">
      <c r="A313" s="215" t="s">
        <v>27</v>
      </c>
      <c r="B313" s="25" t="s">
        <v>9</v>
      </c>
      <c r="C313" s="40"/>
      <c r="D313" s="31"/>
      <c r="E313" s="31"/>
      <c r="F313" s="31"/>
      <c r="G313" s="31"/>
      <c r="H313" s="31"/>
      <c r="I313" s="31"/>
      <c r="J313" s="4"/>
      <c r="K313" s="53"/>
      <c r="L313" s="53"/>
      <c r="M313" s="53"/>
      <c r="N313" s="53"/>
      <c r="O313" s="53"/>
      <c r="P313" s="53"/>
      <c r="Q313" s="53"/>
      <c r="R313" s="53"/>
    </row>
    <row r="314" spans="1:18" ht="15.75" customHeight="1">
      <c r="A314" s="216"/>
      <c r="B314" s="54" t="s">
        <v>12</v>
      </c>
      <c r="C314" s="19"/>
      <c r="D314" s="21"/>
      <c r="E314" s="21"/>
      <c r="F314" s="21"/>
      <c r="G314" s="21"/>
      <c r="H314" s="21"/>
      <c r="I314" s="21"/>
      <c r="J314" s="4"/>
      <c r="K314" s="53"/>
      <c r="L314" s="53"/>
      <c r="M314" s="53"/>
      <c r="N314" s="53"/>
      <c r="O314" s="53"/>
      <c r="P314" s="53"/>
      <c r="Q314" s="53"/>
      <c r="R314" s="53"/>
    </row>
    <row r="315" spans="1:18" ht="15.75" customHeight="1">
      <c r="A315" s="215" t="s">
        <v>28</v>
      </c>
      <c r="B315" s="25" t="s">
        <v>9</v>
      </c>
      <c r="C315" s="40"/>
      <c r="D315" s="31"/>
      <c r="E315" s="31"/>
      <c r="F315" s="31"/>
      <c r="G315" s="31"/>
      <c r="H315" s="31"/>
      <c r="I315" s="31"/>
      <c r="J315" s="4"/>
      <c r="K315" s="53"/>
      <c r="L315" s="53"/>
      <c r="M315" s="53"/>
      <c r="N315" s="53"/>
      <c r="O315" s="53"/>
      <c r="P315" s="53"/>
      <c r="Q315" s="53"/>
      <c r="R315" s="53"/>
    </row>
    <row r="316" spans="1:18" ht="15.75" customHeight="1">
      <c r="A316" s="216"/>
      <c r="B316" s="54" t="s">
        <v>12</v>
      </c>
      <c r="C316" s="19"/>
      <c r="D316" s="21"/>
      <c r="E316" s="21"/>
      <c r="F316" s="21"/>
      <c r="G316" s="21"/>
      <c r="H316" s="21"/>
      <c r="I316" s="21"/>
      <c r="J316" s="4"/>
      <c r="K316" s="53"/>
      <c r="L316" s="53"/>
      <c r="M316" s="53"/>
      <c r="N316" s="53"/>
      <c r="O316" s="53"/>
      <c r="P316" s="53"/>
      <c r="Q316" s="53"/>
      <c r="R316" s="53"/>
    </row>
    <row r="317" spans="1:18" ht="15.75" customHeight="1">
      <c r="A317" s="215" t="s">
        <v>31</v>
      </c>
      <c r="B317" s="25" t="s">
        <v>9</v>
      </c>
      <c r="C317" s="40"/>
      <c r="D317" s="31"/>
      <c r="E317" s="31"/>
      <c r="F317" s="31"/>
      <c r="G317" s="31"/>
      <c r="H317" s="31"/>
      <c r="I317" s="31"/>
      <c r="J317" s="4"/>
      <c r="K317" s="53"/>
      <c r="L317" s="53"/>
      <c r="M317" s="53"/>
      <c r="N317" s="53"/>
      <c r="O317" s="53"/>
      <c r="P317" s="53"/>
      <c r="Q317" s="53"/>
      <c r="R317" s="53"/>
    </row>
    <row r="318" spans="1:18" ht="15.75" customHeight="1">
      <c r="A318" s="216"/>
      <c r="B318" s="54" t="s">
        <v>12</v>
      </c>
      <c r="C318" s="19"/>
      <c r="D318" s="21"/>
      <c r="E318" s="21"/>
      <c r="F318" s="21"/>
      <c r="G318" s="21"/>
      <c r="H318" s="21"/>
      <c r="I318" s="21"/>
      <c r="J318" s="4"/>
      <c r="K318" s="53"/>
      <c r="L318" s="53"/>
      <c r="M318" s="53"/>
      <c r="N318" s="53"/>
      <c r="O318" s="53"/>
      <c r="P318" s="53"/>
      <c r="Q318" s="53"/>
      <c r="R318" s="53"/>
    </row>
    <row r="319" spans="1:18" ht="15.75" customHeight="1">
      <c r="A319" s="213" t="s">
        <v>109</v>
      </c>
      <c r="B319" s="57"/>
      <c r="C319" s="15" t="s">
        <v>185</v>
      </c>
      <c r="D319" s="15" t="s">
        <v>186</v>
      </c>
      <c r="E319" s="15" t="s">
        <v>187</v>
      </c>
      <c r="F319" s="15" t="s">
        <v>4</v>
      </c>
      <c r="G319" s="15" t="s">
        <v>5</v>
      </c>
      <c r="H319" s="15" t="s">
        <v>6</v>
      </c>
      <c r="I319" s="15" t="s">
        <v>7</v>
      </c>
      <c r="J319" s="32"/>
      <c r="K319" s="53"/>
      <c r="L319" s="53"/>
      <c r="M319" s="53"/>
      <c r="N319" s="53"/>
      <c r="O319" s="53"/>
      <c r="P319" s="53"/>
      <c r="Q319" s="53"/>
      <c r="R319" s="53"/>
    </row>
    <row r="320" spans="1:18" ht="15.75" customHeight="1">
      <c r="A320" s="214"/>
      <c r="B320" s="39"/>
      <c r="C320" s="30">
        <f>+I294+1</f>
        <v>41518</v>
      </c>
      <c r="D320" s="30">
        <f t="shared" ref="D320:I320" si="12">C320+1</f>
        <v>41519</v>
      </c>
      <c r="E320" s="30">
        <f t="shared" si="12"/>
        <v>41520</v>
      </c>
      <c r="F320" s="30">
        <f t="shared" si="12"/>
        <v>41521</v>
      </c>
      <c r="G320" s="30">
        <f t="shared" si="12"/>
        <v>41522</v>
      </c>
      <c r="H320" s="30">
        <f t="shared" si="12"/>
        <v>41523</v>
      </c>
      <c r="I320" s="66">
        <f t="shared" si="12"/>
        <v>41524</v>
      </c>
      <c r="J320" s="53"/>
      <c r="K320" s="53"/>
      <c r="L320" s="53"/>
      <c r="M320" s="53"/>
      <c r="N320" s="53"/>
      <c r="O320" s="53"/>
      <c r="P320" s="53"/>
      <c r="Q320" s="53"/>
      <c r="R320" s="53"/>
    </row>
    <row r="321" spans="1:18" ht="15.75" customHeight="1">
      <c r="A321" s="215" t="s">
        <v>8</v>
      </c>
      <c r="B321" s="25" t="s">
        <v>9</v>
      </c>
      <c r="C321" s="40"/>
      <c r="D321" s="59"/>
      <c r="E321" s="59"/>
      <c r="F321" s="59"/>
      <c r="G321" s="59"/>
      <c r="H321" s="59"/>
      <c r="I321" s="31"/>
      <c r="J321" s="4"/>
      <c r="K321" s="53"/>
      <c r="L321" s="53"/>
      <c r="M321" s="53"/>
      <c r="N321" s="53"/>
      <c r="O321" s="53"/>
      <c r="P321" s="53"/>
      <c r="Q321" s="53"/>
      <c r="R321" s="53"/>
    </row>
    <row r="322" spans="1:18">
      <c r="A322" s="217"/>
      <c r="B322" s="42" t="s">
        <v>11</v>
      </c>
      <c r="C322" s="34"/>
      <c r="D322" s="49"/>
      <c r="E322" s="49"/>
      <c r="F322" s="49"/>
      <c r="G322" s="49"/>
      <c r="H322" s="49"/>
      <c r="I322" s="49"/>
      <c r="J322" s="4"/>
      <c r="K322" s="53"/>
      <c r="L322" s="53"/>
      <c r="M322" s="53"/>
      <c r="N322" s="53"/>
      <c r="O322" s="53"/>
      <c r="P322" s="53"/>
      <c r="Q322" s="53"/>
      <c r="R322" s="53"/>
    </row>
    <row r="323" spans="1:18" ht="15.75" customHeight="1">
      <c r="A323" s="216"/>
      <c r="B323" s="54" t="s">
        <v>12</v>
      </c>
      <c r="C323" s="19"/>
      <c r="D323" s="21"/>
      <c r="E323" s="21"/>
      <c r="F323" s="21"/>
      <c r="G323" s="21"/>
      <c r="H323" s="21"/>
      <c r="I323" s="21"/>
      <c r="J323" s="4"/>
      <c r="K323" s="53"/>
      <c r="L323" s="53"/>
      <c r="M323" s="53"/>
      <c r="N323" s="53"/>
      <c r="O323" s="53"/>
      <c r="P323" s="53"/>
      <c r="Q323" s="53"/>
      <c r="R323" s="53"/>
    </row>
    <row r="324" spans="1:18" ht="15.75" customHeight="1">
      <c r="A324" s="215" t="s">
        <v>120</v>
      </c>
      <c r="B324" s="25" t="s">
        <v>9</v>
      </c>
      <c r="C324" s="40"/>
      <c r="D324" s="31"/>
      <c r="E324" s="31"/>
      <c r="F324" s="31"/>
      <c r="G324" s="31"/>
      <c r="H324" s="31"/>
      <c r="I324" s="31"/>
      <c r="J324" s="4"/>
      <c r="K324" s="53"/>
      <c r="L324" s="53"/>
      <c r="M324" s="53"/>
      <c r="N324" s="53"/>
      <c r="O324" s="53"/>
      <c r="P324" s="53"/>
      <c r="Q324" s="53"/>
      <c r="R324" s="53"/>
    </row>
    <row r="325" spans="1:18">
      <c r="A325" s="217"/>
      <c r="B325" s="42" t="s">
        <v>11</v>
      </c>
      <c r="C325" s="34"/>
      <c r="D325" s="49"/>
      <c r="E325" s="49"/>
      <c r="F325" s="49"/>
      <c r="G325" s="49"/>
      <c r="H325" s="49"/>
      <c r="I325" s="49"/>
      <c r="J325" s="4"/>
      <c r="K325" s="53"/>
      <c r="L325" s="53"/>
      <c r="M325" s="53"/>
      <c r="N325" s="53"/>
      <c r="O325" s="53"/>
      <c r="P325" s="53"/>
      <c r="Q325" s="53"/>
      <c r="R325" s="53"/>
    </row>
    <row r="326" spans="1:18" ht="15.75" customHeight="1">
      <c r="A326" s="216"/>
      <c r="B326" s="54" t="s">
        <v>12</v>
      </c>
      <c r="C326" s="19"/>
      <c r="D326" s="21"/>
      <c r="E326" s="21"/>
      <c r="F326" s="21"/>
      <c r="G326" s="21"/>
      <c r="H326" s="21"/>
      <c r="I326" s="21"/>
      <c r="J326" s="4"/>
      <c r="K326" s="53"/>
      <c r="L326" s="53"/>
      <c r="M326" s="53"/>
      <c r="N326" s="53"/>
      <c r="O326" s="53"/>
      <c r="P326" s="53"/>
      <c r="Q326" s="53"/>
      <c r="R326" s="53"/>
    </row>
    <row r="327" spans="1:18" ht="15.75" customHeight="1">
      <c r="A327" s="215" t="s">
        <v>15</v>
      </c>
      <c r="B327" s="25" t="s">
        <v>9</v>
      </c>
      <c r="C327" s="40"/>
      <c r="D327" s="31"/>
      <c r="E327" s="31"/>
      <c r="F327" s="31"/>
      <c r="G327" s="31"/>
      <c r="H327" s="31"/>
      <c r="I327" s="31"/>
      <c r="J327" s="4"/>
      <c r="K327" s="53"/>
      <c r="L327" s="53"/>
      <c r="M327" s="53"/>
      <c r="N327" s="53"/>
      <c r="O327" s="53"/>
      <c r="P327" s="53"/>
      <c r="Q327" s="53"/>
      <c r="R327" s="53"/>
    </row>
    <row r="328" spans="1:18">
      <c r="A328" s="217"/>
      <c r="B328" s="42" t="s">
        <v>11</v>
      </c>
      <c r="C328" s="34"/>
      <c r="D328" s="49"/>
      <c r="E328" s="49"/>
      <c r="F328" s="49"/>
      <c r="G328" s="49"/>
      <c r="H328" s="49"/>
      <c r="I328" s="49"/>
      <c r="J328" s="4"/>
      <c r="K328" s="53"/>
      <c r="L328" s="53"/>
      <c r="M328" s="53"/>
      <c r="N328" s="53"/>
      <c r="O328" s="53"/>
      <c r="P328" s="53"/>
      <c r="Q328" s="53"/>
      <c r="R328" s="53"/>
    </row>
    <row r="329" spans="1:18" ht="15.75" customHeight="1">
      <c r="A329" s="216"/>
      <c r="B329" s="54" t="s">
        <v>12</v>
      </c>
      <c r="C329" s="19"/>
      <c r="D329" s="21"/>
      <c r="E329" s="21"/>
      <c r="F329" s="21"/>
      <c r="G329" s="21"/>
      <c r="H329" s="21"/>
      <c r="I329" s="21"/>
      <c r="J329" s="4"/>
      <c r="K329" s="53"/>
      <c r="L329" s="53"/>
      <c r="M329" s="53"/>
      <c r="N329" s="53"/>
      <c r="O329" s="53"/>
      <c r="P329" s="53"/>
      <c r="Q329" s="53"/>
      <c r="R329" s="53"/>
    </row>
    <row r="330" spans="1:18" ht="15.75" customHeight="1">
      <c r="A330" s="215" t="s">
        <v>18</v>
      </c>
      <c r="B330" s="25" t="s">
        <v>9</v>
      </c>
      <c r="C330" s="40"/>
      <c r="D330" s="31"/>
      <c r="E330" s="31"/>
      <c r="F330" s="31"/>
      <c r="G330" s="31"/>
      <c r="H330" s="31"/>
      <c r="I330" s="31"/>
      <c r="J330" s="4"/>
      <c r="K330" s="53"/>
      <c r="L330" s="53"/>
      <c r="M330" s="53"/>
      <c r="N330" s="53"/>
      <c r="O330" s="53"/>
      <c r="P330" s="53"/>
      <c r="Q330" s="53"/>
      <c r="R330" s="53"/>
    </row>
    <row r="331" spans="1:18" ht="15.75" customHeight="1">
      <c r="A331" s="216"/>
      <c r="B331" s="54" t="s">
        <v>12</v>
      </c>
      <c r="C331" s="19"/>
      <c r="D331" s="21"/>
      <c r="E331" s="21"/>
      <c r="F331" s="21"/>
      <c r="G331" s="21"/>
      <c r="H331" s="21"/>
      <c r="I331" s="21"/>
      <c r="J331" s="4"/>
      <c r="K331" s="53"/>
      <c r="L331" s="53"/>
      <c r="M331" s="53"/>
      <c r="N331" s="53"/>
      <c r="O331" s="53"/>
      <c r="P331" s="53"/>
      <c r="Q331" s="53"/>
      <c r="R331" s="53"/>
    </row>
    <row r="332" spans="1:18" ht="15.75" customHeight="1">
      <c r="A332" s="226" t="s">
        <v>19</v>
      </c>
      <c r="B332" s="25" t="s">
        <v>9</v>
      </c>
      <c r="C332" s="40"/>
      <c r="D332" s="31"/>
      <c r="E332" s="31"/>
      <c r="F332" s="31"/>
      <c r="G332" s="31"/>
      <c r="H332" s="31"/>
      <c r="I332" s="31"/>
      <c r="J332" s="4"/>
      <c r="K332" s="53"/>
      <c r="L332" s="53"/>
      <c r="M332" s="53"/>
      <c r="N332" s="53"/>
      <c r="O332" s="53"/>
      <c r="P332" s="53"/>
      <c r="Q332" s="53"/>
      <c r="R332" s="53"/>
    </row>
    <row r="333" spans="1:18" ht="15.75" customHeight="1">
      <c r="A333" s="227"/>
      <c r="B333" s="54" t="s">
        <v>12</v>
      </c>
      <c r="C333" s="34"/>
      <c r="D333" s="21"/>
      <c r="E333" s="21"/>
      <c r="F333" s="21"/>
      <c r="G333" s="21"/>
      <c r="H333" s="21"/>
      <c r="I333" s="21"/>
      <c r="J333" s="4"/>
      <c r="K333" s="53"/>
      <c r="L333" s="53"/>
      <c r="M333" s="53"/>
      <c r="N333" s="53"/>
      <c r="O333" s="53"/>
      <c r="P333" s="53"/>
      <c r="Q333" s="53"/>
      <c r="R333" s="53"/>
    </row>
    <row r="334" spans="1:18" ht="16.5" customHeight="1">
      <c r="A334" s="215" t="s">
        <v>23</v>
      </c>
      <c r="B334" s="25" t="s">
        <v>9</v>
      </c>
      <c r="C334" s="19"/>
      <c r="D334" s="31"/>
      <c r="E334" s="31"/>
      <c r="F334" s="31"/>
      <c r="G334" s="31"/>
      <c r="H334" s="31"/>
      <c r="I334" s="31"/>
      <c r="J334" s="4"/>
      <c r="K334" s="53"/>
      <c r="L334" s="53"/>
      <c r="M334" s="53"/>
      <c r="N334" s="53"/>
      <c r="O334" s="53"/>
      <c r="P334" s="53"/>
      <c r="Q334" s="53"/>
      <c r="R334" s="53"/>
    </row>
    <row r="335" spans="1:18" ht="16.5" customHeight="1">
      <c r="A335" s="216"/>
      <c r="B335" s="54" t="s">
        <v>12</v>
      </c>
      <c r="C335" s="12"/>
      <c r="D335" s="21"/>
      <c r="E335" s="21"/>
      <c r="F335" s="21"/>
      <c r="G335" s="21"/>
      <c r="H335" s="21"/>
      <c r="I335" s="21"/>
      <c r="J335" s="4"/>
      <c r="K335" s="53"/>
      <c r="L335" s="53"/>
      <c r="M335" s="53"/>
      <c r="N335" s="53"/>
      <c r="O335" s="53"/>
      <c r="P335" s="53"/>
      <c r="Q335" s="53"/>
      <c r="R335" s="53"/>
    </row>
    <row r="336" spans="1:18" ht="15.75" customHeight="1">
      <c r="A336" s="215" t="s">
        <v>25</v>
      </c>
      <c r="B336" s="25" t="s">
        <v>9</v>
      </c>
      <c r="C336" s="40"/>
      <c r="D336" s="31"/>
      <c r="E336" s="31"/>
      <c r="F336" s="31"/>
      <c r="G336" s="31"/>
      <c r="H336" s="31"/>
      <c r="I336" s="31"/>
      <c r="J336" s="4"/>
      <c r="K336" s="53"/>
      <c r="L336" s="53"/>
      <c r="M336" s="53"/>
      <c r="N336" s="53"/>
      <c r="O336" s="53"/>
      <c r="P336" s="53"/>
      <c r="Q336" s="53"/>
      <c r="R336" s="53"/>
    </row>
    <row r="337" spans="1:18" ht="15.75" customHeight="1">
      <c r="A337" s="216"/>
      <c r="B337" s="54" t="s">
        <v>12</v>
      </c>
      <c r="C337" s="19"/>
      <c r="D337" s="21"/>
      <c r="E337" s="21"/>
      <c r="F337" s="21"/>
      <c r="G337" s="21"/>
      <c r="H337" s="21"/>
      <c r="I337" s="21"/>
      <c r="J337" s="4"/>
      <c r="K337" s="53"/>
      <c r="L337" s="53"/>
      <c r="M337" s="53"/>
      <c r="N337" s="53"/>
      <c r="O337" s="53"/>
      <c r="P337" s="53"/>
      <c r="Q337" s="53"/>
      <c r="R337" s="53"/>
    </row>
    <row r="338" spans="1:18" ht="15.75" customHeight="1">
      <c r="A338" s="215" t="s">
        <v>27</v>
      </c>
      <c r="B338" s="25" t="s">
        <v>9</v>
      </c>
      <c r="C338" s="40"/>
      <c r="D338" s="31"/>
      <c r="E338" s="31"/>
      <c r="F338" s="31"/>
      <c r="G338" s="31"/>
      <c r="H338" s="31"/>
      <c r="I338" s="31"/>
      <c r="J338" s="4"/>
      <c r="K338" s="53"/>
      <c r="L338" s="53"/>
      <c r="M338" s="53"/>
      <c r="N338" s="53"/>
      <c r="O338" s="53"/>
      <c r="P338" s="53"/>
      <c r="Q338" s="53"/>
      <c r="R338" s="53"/>
    </row>
    <row r="339" spans="1:18" ht="15.75" customHeight="1">
      <c r="A339" s="216"/>
      <c r="B339" s="54" t="s">
        <v>12</v>
      </c>
      <c r="C339" s="19"/>
      <c r="D339" s="21"/>
      <c r="E339" s="21"/>
      <c r="F339" s="21"/>
      <c r="G339" s="21"/>
      <c r="H339" s="21"/>
      <c r="I339" s="21"/>
      <c r="J339" s="4"/>
      <c r="K339" s="53"/>
      <c r="L339" s="53"/>
      <c r="M339" s="53"/>
      <c r="N339" s="53"/>
      <c r="O339" s="53"/>
      <c r="P339" s="53"/>
      <c r="Q339" s="53"/>
      <c r="R339" s="53"/>
    </row>
    <row r="340" spans="1:18" ht="15.75" customHeight="1">
      <c r="A340" s="215" t="s">
        <v>28</v>
      </c>
      <c r="B340" s="25" t="s">
        <v>9</v>
      </c>
      <c r="C340" s="40"/>
      <c r="D340" s="31"/>
      <c r="E340" s="31"/>
      <c r="F340" s="31"/>
      <c r="G340" s="31"/>
      <c r="H340" s="31"/>
      <c r="I340" s="31"/>
      <c r="J340" s="4"/>
      <c r="K340" s="53"/>
      <c r="L340" s="53"/>
      <c r="M340" s="53"/>
      <c r="N340" s="53"/>
      <c r="O340" s="53"/>
      <c r="P340" s="53"/>
      <c r="Q340" s="53"/>
      <c r="R340" s="53"/>
    </row>
    <row r="341" spans="1:18" ht="15.75" customHeight="1">
      <c r="A341" s="216"/>
      <c r="B341" s="54" t="s">
        <v>12</v>
      </c>
      <c r="C341" s="19"/>
      <c r="D341" s="21"/>
      <c r="E341" s="21"/>
      <c r="F341" s="21"/>
      <c r="G341" s="21"/>
      <c r="H341" s="21"/>
      <c r="I341" s="21"/>
      <c r="J341" s="4"/>
      <c r="K341" s="53"/>
      <c r="L341" s="53"/>
      <c r="M341" s="53"/>
      <c r="N341" s="53"/>
      <c r="O341" s="53"/>
      <c r="P341" s="53"/>
      <c r="Q341" s="53"/>
      <c r="R341" s="53"/>
    </row>
    <row r="342" spans="1:18" ht="15.75" customHeight="1">
      <c r="A342" s="215" t="s">
        <v>31</v>
      </c>
      <c r="B342" s="25" t="s">
        <v>9</v>
      </c>
      <c r="C342" s="40"/>
      <c r="D342" s="31"/>
      <c r="E342" s="31"/>
      <c r="F342" s="31"/>
      <c r="G342" s="31"/>
      <c r="H342" s="31"/>
      <c r="I342" s="31"/>
      <c r="J342" s="4"/>
      <c r="K342" s="53"/>
      <c r="L342" s="53"/>
      <c r="M342" s="53"/>
      <c r="N342" s="53"/>
      <c r="O342" s="53"/>
      <c r="P342" s="53"/>
      <c r="Q342" s="53"/>
      <c r="R342" s="53"/>
    </row>
    <row r="343" spans="1:18" ht="15.75" customHeight="1">
      <c r="A343" s="216"/>
      <c r="B343" s="54" t="s">
        <v>12</v>
      </c>
      <c r="C343" s="19"/>
      <c r="D343" s="21"/>
      <c r="E343" s="21"/>
      <c r="F343" s="21"/>
      <c r="G343" s="21"/>
      <c r="H343" s="21"/>
      <c r="I343" s="21"/>
      <c r="J343" s="4"/>
      <c r="K343" s="53"/>
      <c r="L343" s="53"/>
      <c r="M343" s="53"/>
      <c r="N343" s="53"/>
      <c r="O343" s="53"/>
      <c r="P343" s="53"/>
      <c r="Q343" s="53"/>
      <c r="R343" s="53"/>
    </row>
    <row r="344" spans="1:18" ht="15.75" customHeight="1">
      <c r="A344" s="56"/>
      <c r="B344" s="22"/>
      <c r="C344" s="1"/>
      <c r="D344" s="1"/>
      <c r="E344" s="1"/>
      <c r="F344" s="1"/>
      <c r="G344" s="1"/>
      <c r="H344" s="1"/>
      <c r="I344" s="1"/>
      <c r="J344" s="53"/>
      <c r="K344" s="53"/>
      <c r="L344" s="53"/>
      <c r="M344" s="53"/>
      <c r="N344" s="53"/>
      <c r="O344" s="53"/>
      <c r="P344" s="53"/>
      <c r="Q344" s="53"/>
      <c r="R344" s="53"/>
    </row>
  </sheetData>
  <mergeCells count="149">
    <mergeCell ref="A36:A38"/>
    <mergeCell ref="A24:A25"/>
    <mergeCell ref="A26:A27"/>
    <mergeCell ref="A28:A29"/>
    <mergeCell ref="A1:A2"/>
    <mergeCell ref="A3:A5"/>
    <mergeCell ref="A6:A8"/>
    <mergeCell ref="A9:A11"/>
    <mergeCell ref="A22:A23"/>
    <mergeCell ref="A30:A32"/>
    <mergeCell ref="A47:A48"/>
    <mergeCell ref="A49:A50"/>
    <mergeCell ref="A66:A67"/>
    <mergeCell ref="A68:A69"/>
    <mergeCell ref="A20:A21"/>
    <mergeCell ref="A12:A13"/>
    <mergeCell ref="A14:A15"/>
    <mergeCell ref="A16:A17"/>
    <mergeCell ref="A18:A19"/>
    <mergeCell ref="A33:A35"/>
    <mergeCell ref="A43:A44"/>
    <mergeCell ref="A45:A46"/>
    <mergeCell ref="A63:A65"/>
    <mergeCell ref="A90:A92"/>
    <mergeCell ref="A78:A79"/>
    <mergeCell ref="A39:A40"/>
    <mergeCell ref="A41:A42"/>
    <mergeCell ref="A51:A52"/>
    <mergeCell ref="A53:A54"/>
    <mergeCell ref="A55:A56"/>
    <mergeCell ref="A84:A86"/>
    <mergeCell ref="A87:A89"/>
    <mergeCell ref="A97:A98"/>
    <mergeCell ref="A99:A100"/>
    <mergeCell ref="A60:A62"/>
    <mergeCell ref="A57:A59"/>
    <mergeCell ref="A80:A81"/>
    <mergeCell ref="A93:A94"/>
    <mergeCell ref="A114:A116"/>
    <mergeCell ref="A117:A119"/>
    <mergeCell ref="A101:A102"/>
    <mergeCell ref="A103:A104"/>
    <mergeCell ref="A95:A96"/>
    <mergeCell ref="A70:A71"/>
    <mergeCell ref="A72:A73"/>
    <mergeCell ref="A74:A75"/>
    <mergeCell ref="A76:A77"/>
    <mergeCell ref="A82:A83"/>
    <mergeCell ref="A105:A106"/>
    <mergeCell ref="A107:A108"/>
    <mergeCell ref="A120:A121"/>
    <mergeCell ref="A122:A123"/>
    <mergeCell ref="A136:A137"/>
    <mergeCell ref="A138:A140"/>
    <mergeCell ref="A132:A133"/>
    <mergeCell ref="A134:A135"/>
    <mergeCell ref="A109:A110"/>
    <mergeCell ref="A111:A113"/>
    <mergeCell ref="A171:A173"/>
    <mergeCell ref="A183:A184"/>
    <mergeCell ref="A185:A186"/>
    <mergeCell ref="A159:A160"/>
    <mergeCell ref="A161:A162"/>
    <mergeCell ref="A179:A180"/>
    <mergeCell ref="A181:A182"/>
    <mergeCell ref="A174:A175"/>
    <mergeCell ref="A176:A178"/>
    <mergeCell ref="A147:A148"/>
    <mergeCell ref="A149:A150"/>
    <mergeCell ref="A153:A154"/>
    <mergeCell ref="A163:A164"/>
    <mergeCell ref="A165:A167"/>
    <mergeCell ref="A168:A170"/>
    <mergeCell ref="A157:A158"/>
    <mergeCell ref="A155:A156"/>
    <mergeCell ref="A124:A125"/>
    <mergeCell ref="A126:A127"/>
    <mergeCell ref="A128:A129"/>
    <mergeCell ref="A130:A131"/>
    <mergeCell ref="A141:A143"/>
    <mergeCell ref="A144:A146"/>
    <mergeCell ref="A151:A152"/>
    <mergeCell ref="A223:A225"/>
    <mergeCell ref="A215:A216"/>
    <mergeCell ref="A217:A219"/>
    <mergeCell ref="A191:A193"/>
    <mergeCell ref="A194:A196"/>
    <mergeCell ref="A197:A199"/>
    <mergeCell ref="A200:A201"/>
    <mergeCell ref="A202:A204"/>
    <mergeCell ref="A205:A206"/>
    <mergeCell ref="A187:A188"/>
    <mergeCell ref="A189:A190"/>
    <mergeCell ref="A235:A236"/>
    <mergeCell ref="A237:A238"/>
    <mergeCell ref="A233:A234"/>
    <mergeCell ref="A220:A222"/>
    <mergeCell ref="A243:A245"/>
    <mergeCell ref="A246:A248"/>
    <mergeCell ref="A241:A242"/>
    <mergeCell ref="A207:A208"/>
    <mergeCell ref="A209:A210"/>
    <mergeCell ref="A211:A212"/>
    <mergeCell ref="A213:A214"/>
    <mergeCell ref="A226:A227"/>
    <mergeCell ref="A228:A230"/>
    <mergeCell ref="A231:A232"/>
    <mergeCell ref="A272:A274"/>
    <mergeCell ref="A239:A240"/>
    <mergeCell ref="A311:A312"/>
    <mergeCell ref="A334:A335"/>
    <mergeCell ref="A332:A333"/>
    <mergeCell ref="A327:A329"/>
    <mergeCell ref="A330:A331"/>
    <mergeCell ref="A275:A277"/>
    <mergeCell ref="A263:A264"/>
    <mergeCell ref="A265:A266"/>
    <mergeCell ref="A249:A251"/>
    <mergeCell ref="A252:A253"/>
    <mergeCell ref="A254:A256"/>
    <mergeCell ref="A257:A258"/>
    <mergeCell ref="A267:A268"/>
    <mergeCell ref="A269:A271"/>
    <mergeCell ref="A259:A260"/>
    <mergeCell ref="A321:A323"/>
    <mergeCell ref="A324:A326"/>
    <mergeCell ref="A336:A337"/>
    <mergeCell ref="A338:A339"/>
    <mergeCell ref="A340:A341"/>
    <mergeCell ref="A278:A279"/>
    <mergeCell ref="A280:A282"/>
    <mergeCell ref="A283:A284"/>
    <mergeCell ref="A285:A286"/>
    <mergeCell ref="A291:A292"/>
    <mergeCell ref="A293:A294"/>
    <mergeCell ref="A261:A262"/>
    <mergeCell ref="A342:A343"/>
    <mergeCell ref="A313:A314"/>
    <mergeCell ref="A315:A316"/>
    <mergeCell ref="A317:A318"/>
    <mergeCell ref="A319:A320"/>
    <mergeCell ref="A306:A308"/>
    <mergeCell ref="A309:A310"/>
    <mergeCell ref="A298:A300"/>
    <mergeCell ref="A287:A288"/>
    <mergeCell ref="A289:A290"/>
    <mergeCell ref="A301:A303"/>
    <mergeCell ref="A304:A305"/>
    <mergeCell ref="A295:A297"/>
  </mergeCells>
  <phoneticPr fontId="14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/>
  </sheetViews>
  <sheetFormatPr defaultColWidth="9.85546875" defaultRowHeight="15" customHeight="1"/>
  <cols>
    <col min="9" max="9" width="5.42578125" customWidth="1"/>
    <col min="18" max="18" width="9.85546875" customWidth="1"/>
  </cols>
  <sheetData>
    <row r="1" spans="1:20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6" t="s">
        <v>188</v>
      </c>
      <c r="Q2" s="16" t="s">
        <v>188</v>
      </c>
      <c r="R2" s="16"/>
      <c r="S2" s="53"/>
      <c r="T2" s="53"/>
    </row>
    <row r="3" spans="1:20">
      <c r="A3" s="53"/>
      <c r="B3" s="53"/>
      <c r="C3" s="53"/>
      <c r="D3" s="53"/>
      <c r="E3" s="53"/>
      <c r="F3" s="53"/>
      <c r="G3" s="53"/>
      <c r="H3" s="20" t="s">
        <v>189</v>
      </c>
      <c r="I3" s="20"/>
      <c r="J3" s="20" t="s">
        <v>189</v>
      </c>
      <c r="K3" s="53"/>
      <c r="L3" s="53">
        <v>2013</v>
      </c>
      <c r="M3" s="53">
        <v>2011</v>
      </c>
      <c r="N3" s="53"/>
      <c r="O3" s="53"/>
      <c r="P3" s="16" t="str">
        <f>H3</f>
        <v>total LC13</v>
      </c>
      <c r="Q3" s="16" t="s">
        <v>190</v>
      </c>
      <c r="R3" s="16" t="s">
        <v>188</v>
      </c>
      <c r="S3" s="53"/>
      <c r="T3" s="53"/>
    </row>
    <row r="4" spans="1:20" ht="15.75" customHeight="1">
      <c r="A4" s="223" t="str">
        <f ca="1">Summer!A191</f>
        <v>Senior Platinum</v>
      </c>
      <c r="B4" s="50"/>
      <c r="C4" s="27"/>
      <c r="D4" s="2" t="str">
        <f ca="1">Summer!N191</f>
        <v>Sum LC13</v>
      </c>
      <c r="E4" s="2" t="str">
        <f ca="1">Summer!O191</f>
        <v>Spring LC13</v>
      </c>
      <c r="F4" s="61" t="str">
        <f ca="1">Summer!P191</f>
        <v>swim/drlnd</v>
      </c>
      <c r="G4" s="2" t="str">
        <f ca="1">Summer!Q191</f>
        <v>ADD Meets</v>
      </c>
      <c r="H4" s="2" t="s">
        <v>191</v>
      </c>
      <c r="I4" s="46"/>
      <c r="J4" s="2" t="s">
        <v>192</v>
      </c>
      <c r="K4" s="53"/>
      <c r="L4" s="61" t="str">
        <f>F4</f>
        <v>swim/drlnd</v>
      </c>
      <c r="M4" s="61" t="s">
        <v>167</v>
      </c>
      <c r="N4" s="62" t="s">
        <v>193</v>
      </c>
      <c r="O4" s="53"/>
      <c r="P4" s="23" t="s">
        <v>192</v>
      </c>
      <c r="Q4" s="23" t="s">
        <v>192</v>
      </c>
      <c r="R4" s="23" t="s">
        <v>193</v>
      </c>
      <c r="S4" s="53"/>
      <c r="T4" s="53"/>
    </row>
    <row r="5" spans="1:20">
      <c r="A5" s="217"/>
      <c r="B5" s="50"/>
      <c r="C5" s="27"/>
      <c r="D5" s="47">
        <f ca="1">Summer!N192</f>
        <v>0</v>
      </c>
      <c r="E5" s="47">
        <f ca="1">Summer!O192</f>
        <v>35.5</v>
      </c>
      <c r="F5" s="47">
        <f ca="1">+D5+E5</f>
        <v>35.5</v>
      </c>
      <c r="G5" s="47">
        <f ca="1">Summer!Q192</f>
        <v>0</v>
      </c>
      <c r="H5" s="3">
        <f>+F5+G5</f>
        <v>35.5</v>
      </c>
      <c r="I5" s="55"/>
      <c r="J5" s="3"/>
      <c r="K5" s="53"/>
      <c r="L5" s="47">
        <f>F5</f>
        <v>35.5</v>
      </c>
      <c r="M5" s="47">
        <f>+L5-21.25</f>
        <v>14.25</v>
      </c>
      <c r="N5" s="47">
        <f>+L5-M5</f>
        <v>21.25</v>
      </c>
      <c r="O5" s="53"/>
      <c r="P5" s="47">
        <f>H5</f>
        <v>35.5</v>
      </c>
      <c r="Q5" s="47">
        <f>+M5</f>
        <v>14.25</v>
      </c>
      <c r="R5" s="47">
        <f>+P5-Q5</f>
        <v>21.25</v>
      </c>
      <c r="S5" s="53"/>
      <c r="T5" s="53"/>
    </row>
    <row r="6" spans="1:20" ht="15.75" customHeight="1">
      <c r="A6" s="216"/>
      <c r="B6" s="50"/>
      <c r="C6" s="27"/>
      <c r="D6" s="53">
        <f ca="1">Summer!N193</f>
        <v>90</v>
      </c>
      <c r="E6" s="53">
        <f ca="1">Summer!O193</f>
        <v>106</v>
      </c>
      <c r="F6" s="53">
        <f ca="1">+D6+E6</f>
        <v>196</v>
      </c>
      <c r="G6" s="53">
        <f ca="1">Summer!Q193</f>
        <v>120</v>
      </c>
      <c r="H6" s="55">
        <f>+F6+G6</f>
        <v>316</v>
      </c>
      <c r="I6" s="55"/>
      <c r="J6" s="55">
        <f>+H6+H5</f>
        <v>351.5</v>
      </c>
      <c r="K6" s="53"/>
      <c r="L6" s="53">
        <f>F6</f>
        <v>196</v>
      </c>
      <c r="M6" s="53">
        <f>((86.5+13.25)+90)-11</f>
        <v>178.75</v>
      </c>
      <c r="N6" s="53">
        <f>+L6-M6</f>
        <v>17.25</v>
      </c>
      <c r="O6" s="53"/>
      <c r="P6" s="53">
        <f>H6</f>
        <v>316</v>
      </c>
      <c r="Q6" s="53">
        <f>+M6+90</f>
        <v>268.75</v>
      </c>
      <c r="R6" s="53">
        <f>+P6-Q6</f>
        <v>47.25</v>
      </c>
      <c r="S6" s="53"/>
      <c r="T6" s="53"/>
    </row>
    <row r="7" spans="1:20" ht="15.75" customHeight="1">
      <c r="A7" s="215" t="str">
        <f ca="1">Summer!A194</f>
        <v>Junior Platinum  &amp; Senior Gold State</v>
      </c>
      <c r="B7" s="50"/>
      <c r="C7" s="27"/>
      <c r="D7" s="53"/>
      <c r="E7" s="53"/>
      <c r="F7" s="53"/>
      <c r="G7" s="53"/>
      <c r="H7" s="55"/>
      <c r="I7" s="55"/>
      <c r="J7" s="55"/>
      <c r="K7" s="53"/>
      <c r="L7" s="53"/>
      <c r="M7" s="53"/>
      <c r="N7" s="53"/>
      <c r="O7" s="53"/>
      <c r="P7" s="53"/>
      <c r="Q7" s="53"/>
      <c r="R7" s="53"/>
      <c r="S7" s="53"/>
      <c r="T7" s="53"/>
    </row>
    <row r="8" spans="1:20">
      <c r="A8" s="217"/>
      <c r="B8" s="50"/>
      <c r="C8" s="27"/>
      <c r="D8" s="53">
        <f ca="1">Summer!N195</f>
        <v>0</v>
      </c>
      <c r="E8" s="53">
        <f ca="1">Summer!O195</f>
        <v>35</v>
      </c>
      <c r="F8" s="53">
        <f ca="1">+D8+E8</f>
        <v>35</v>
      </c>
      <c r="G8" s="53">
        <f ca="1">Summer!Q195</f>
        <v>0</v>
      </c>
      <c r="H8" s="55">
        <f>+F8+G8</f>
        <v>35</v>
      </c>
      <c r="I8" s="55"/>
      <c r="J8" s="55"/>
      <c r="K8" s="53"/>
      <c r="L8" s="53">
        <f>F8</f>
        <v>35</v>
      </c>
      <c r="M8" s="53">
        <f>35-21.25</f>
        <v>13.75</v>
      </c>
      <c r="N8" s="53">
        <f>+L8-M8</f>
        <v>21.25</v>
      </c>
      <c r="O8" s="53"/>
      <c r="P8" s="53">
        <f>H8</f>
        <v>35</v>
      </c>
      <c r="Q8" s="53">
        <f>+M8</f>
        <v>13.75</v>
      </c>
      <c r="R8" s="53">
        <f>+P8-Q8</f>
        <v>21.25</v>
      </c>
      <c r="S8" s="53"/>
      <c r="T8" s="53"/>
    </row>
    <row r="9" spans="1:20" ht="15.75" customHeight="1">
      <c r="A9" s="216"/>
      <c r="B9" s="50"/>
      <c r="C9" s="27"/>
      <c r="D9" s="55">
        <f ca="1">Summer!N196</f>
        <v>92</v>
      </c>
      <c r="E9" s="53">
        <f ca="1">Summer!O196</f>
        <v>86.5</v>
      </c>
      <c r="F9" s="53">
        <f ca="1">+D9+E9</f>
        <v>178.5</v>
      </c>
      <c r="G9" s="53">
        <f ca="1">Summer!Q196</f>
        <v>120</v>
      </c>
      <c r="H9" s="55">
        <f>+F9+G9</f>
        <v>298.5</v>
      </c>
      <c r="I9" s="55"/>
      <c r="J9" s="55">
        <f>+H9+H8</f>
        <v>333.5</v>
      </c>
      <c r="K9" s="53"/>
      <c r="L9" s="53">
        <f>F9</f>
        <v>178.5</v>
      </c>
      <c r="M9" s="53">
        <f>((86+3.25)+92)-23.75</f>
        <v>157.5</v>
      </c>
      <c r="N9" s="53">
        <f>+L9-M9</f>
        <v>21</v>
      </c>
      <c r="O9" s="53"/>
      <c r="P9" s="53">
        <f>H9</f>
        <v>298.5</v>
      </c>
      <c r="Q9" s="53">
        <f>+M9+90</f>
        <v>247.5</v>
      </c>
      <c r="R9" s="53">
        <f>+P9-Q9</f>
        <v>51</v>
      </c>
      <c r="S9" s="53"/>
      <c r="T9" s="53">
        <f>+Q9/Q6</f>
        <v>0.92093023255813955</v>
      </c>
    </row>
    <row r="10" spans="1:20" ht="15.75" customHeight="1">
      <c r="A10" s="215" t="str">
        <f ca="1">Summer!A197</f>
        <v>Senior Gold Non-State</v>
      </c>
      <c r="B10" s="50"/>
      <c r="C10" s="27"/>
      <c r="D10" s="55"/>
      <c r="E10" s="53"/>
      <c r="F10" s="53"/>
      <c r="G10" s="53"/>
      <c r="H10" s="55"/>
      <c r="I10" s="55"/>
      <c r="J10" s="55"/>
      <c r="K10" s="53"/>
      <c r="L10" s="53"/>
      <c r="M10" s="53"/>
      <c r="N10" s="53"/>
      <c r="O10" s="53"/>
      <c r="P10" s="53"/>
      <c r="Q10" s="53"/>
      <c r="R10" s="53"/>
      <c r="S10" s="53"/>
      <c r="T10" s="53"/>
    </row>
    <row r="11" spans="1:20">
      <c r="A11" s="217"/>
      <c r="B11" s="50"/>
      <c r="C11" s="27"/>
      <c r="D11" s="55">
        <f ca="1">Summer!N198</f>
        <v>0</v>
      </c>
      <c r="E11" s="53">
        <f ca="1">Summer!O198</f>
        <v>35</v>
      </c>
      <c r="F11" s="53">
        <f ca="1">+D11+E11</f>
        <v>35</v>
      </c>
      <c r="G11" s="53">
        <f ca="1">Summer!Q198</f>
        <v>0</v>
      </c>
      <c r="H11" s="55">
        <f>+F11+G11</f>
        <v>35</v>
      </c>
      <c r="I11" s="55"/>
      <c r="J11" s="55"/>
      <c r="K11" s="53"/>
      <c r="L11" s="53">
        <f>F11</f>
        <v>35</v>
      </c>
      <c r="M11" s="53">
        <f>+L11-21.25</f>
        <v>13.75</v>
      </c>
      <c r="N11" s="53">
        <f>+L11-M11</f>
        <v>21.25</v>
      </c>
      <c r="O11" s="53"/>
      <c r="P11" s="53">
        <f>H11</f>
        <v>35</v>
      </c>
      <c r="Q11" s="53">
        <f>+M11</f>
        <v>13.75</v>
      </c>
      <c r="R11" s="53">
        <f>+P11-Q11</f>
        <v>21.25</v>
      </c>
      <c r="S11" s="53"/>
      <c r="T11" s="53"/>
    </row>
    <row r="12" spans="1:20" ht="15.75" customHeight="1">
      <c r="A12" s="216"/>
      <c r="B12" s="50"/>
      <c r="C12" s="27"/>
      <c r="D12" s="55">
        <f ca="1">Summer!N199</f>
        <v>64</v>
      </c>
      <c r="E12" s="53">
        <f ca="1">Summer!O199</f>
        <v>86</v>
      </c>
      <c r="F12" s="53">
        <f ca="1">+D12+E12</f>
        <v>150</v>
      </c>
      <c r="G12" s="53">
        <f ca="1">Summer!Q199</f>
        <v>105</v>
      </c>
      <c r="H12" s="55">
        <f>+F12+G12</f>
        <v>255</v>
      </c>
      <c r="I12" s="55"/>
      <c r="J12" s="55">
        <f>+H12+H11</f>
        <v>290</v>
      </c>
      <c r="K12" s="53"/>
      <c r="L12" s="53">
        <f>F12</f>
        <v>150</v>
      </c>
      <c r="M12" s="53">
        <f>((86+3.75)+64)-0.5</f>
        <v>153.25</v>
      </c>
      <c r="N12" s="53">
        <f>+L12-M12</f>
        <v>-3.25</v>
      </c>
      <c r="O12" s="53"/>
      <c r="P12" s="53">
        <f>H12</f>
        <v>255</v>
      </c>
      <c r="Q12" s="53">
        <f>+M12+90</f>
        <v>243.25</v>
      </c>
      <c r="R12" s="53">
        <f>+P12-Q12</f>
        <v>11.75</v>
      </c>
      <c r="S12" s="53"/>
      <c r="T12" s="53">
        <f>+Q12/Q6</f>
        <v>0.90511627906976744</v>
      </c>
    </row>
    <row r="13" spans="1:20" ht="15.75" customHeight="1">
      <c r="A13" s="215" t="str">
        <f ca="1">Summer!A200</f>
        <v>Junior Gold &amp; Sr Training</v>
      </c>
      <c r="B13" s="50"/>
      <c r="C13" s="27"/>
      <c r="D13" s="55"/>
      <c r="E13" s="53"/>
      <c r="F13" s="53"/>
      <c r="G13" s="53"/>
      <c r="H13" s="55"/>
      <c r="I13" s="55"/>
      <c r="J13" s="55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5.75" customHeight="1">
      <c r="A14" s="216"/>
      <c r="B14" s="50"/>
      <c r="C14" s="27"/>
      <c r="D14" s="55">
        <f ca="1">Summer!N201</f>
        <v>62.5</v>
      </c>
      <c r="E14" s="53">
        <f ca="1">Summer!O201</f>
        <v>58</v>
      </c>
      <c r="F14" s="53">
        <f ca="1">+D14+E14</f>
        <v>120.5</v>
      </c>
      <c r="G14" s="53">
        <f ca="1">Summer!Q201</f>
        <v>90</v>
      </c>
      <c r="H14" s="55">
        <f>+F14+G14</f>
        <v>210.5</v>
      </c>
      <c r="I14" s="55"/>
      <c r="J14" s="55">
        <f>+H14</f>
        <v>210.5</v>
      </c>
      <c r="K14" s="53"/>
      <c r="L14" s="53">
        <f>F14</f>
        <v>120.5</v>
      </c>
      <c r="M14" s="53">
        <f>((58+11.25)+62.5)-11.25</f>
        <v>120.5</v>
      </c>
      <c r="N14" s="53">
        <f>+L14-M14</f>
        <v>0</v>
      </c>
      <c r="O14" s="53"/>
      <c r="P14" s="53">
        <f>H14</f>
        <v>210.5</v>
      </c>
      <c r="Q14" s="53">
        <f>+M14+50</f>
        <v>170.5</v>
      </c>
      <c r="R14" s="53">
        <f>+P14-Q14</f>
        <v>40</v>
      </c>
      <c r="S14" s="53"/>
      <c r="T14" s="53">
        <f>+Q14/Q6</f>
        <v>0.63441860465116284</v>
      </c>
    </row>
    <row r="15" spans="1:20" ht="15.75" customHeight="1">
      <c r="A15" s="218" t="str">
        <f ca="1">Summer!A202</f>
        <v>12 &amp; U Zone Qualifiers</v>
      </c>
      <c r="B15" s="50"/>
      <c r="C15" s="27"/>
      <c r="D15" s="55"/>
      <c r="E15" s="53"/>
      <c r="F15" s="53"/>
      <c r="G15" s="53"/>
      <c r="H15" s="55"/>
      <c r="I15" s="55"/>
      <c r="J15" s="55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>
      <c r="A16" s="232"/>
      <c r="B16" s="50"/>
      <c r="C16" s="27"/>
      <c r="D16" s="55">
        <f ca="1">Summer!N203</f>
        <v>0</v>
      </c>
      <c r="E16" s="53">
        <f ca="1">Summer!O203</f>
        <v>3.5</v>
      </c>
      <c r="F16" s="53">
        <f ca="1">+D16+E16</f>
        <v>3.5</v>
      </c>
      <c r="G16" s="53">
        <f ca="1">Summer!Q203</f>
        <v>0</v>
      </c>
      <c r="H16" s="55">
        <f>+F16+G16</f>
        <v>3.5</v>
      </c>
      <c r="I16" s="55"/>
      <c r="J16" s="55"/>
      <c r="K16" s="53"/>
      <c r="L16" s="53">
        <f>F16</f>
        <v>3.5</v>
      </c>
      <c r="M16" s="53">
        <f>+L16-3.5</f>
        <v>0</v>
      </c>
      <c r="N16" s="53">
        <f>+L16-M16</f>
        <v>3.5</v>
      </c>
      <c r="O16" s="53"/>
      <c r="P16" s="53">
        <f>H16</f>
        <v>3.5</v>
      </c>
      <c r="Q16" s="53">
        <f>+M16</f>
        <v>0</v>
      </c>
      <c r="R16" s="53">
        <f>+P16-Q16</f>
        <v>3.5</v>
      </c>
      <c r="S16" s="53"/>
      <c r="T16" s="53"/>
    </row>
    <row r="17" spans="1:20" ht="15.75" customHeight="1">
      <c r="A17" s="219"/>
      <c r="B17" s="50"/>
      <c r="C17" s="27"/>
      <c r="D17" s="55" t="e">
        <f ca="1">Summer!N204</f>
        <v>#REF!</v>
      </c>
      <c r="E17" s="53">
        <f ca="1">Summer!O204</f>
        <v>77</v>
      </c>
      <c r="F17" s="53" t="e">
        <f ca="1">+D17+E17</f>
        <v>#REF!</v>
      </c>
      <c r="G17" s="53">
        <f ca="1">Summer!Q204</f>
        <v>120</v>
      </c>
      <c r="H17" s="55" t="e">
        <f>+F17+G17</f>
        <v>#REF!</v>
      </c>
      <c r="I17" s="55"/>
      <c r="J17" s="55" t="e">
        <f>+H17+H16</f>
        <v>#REF!</v>
      </c>
      <c r="K17" s="53"/>
      <c r="L17" s="53" t="e">
        <f>F17</f>
        <v>#REF!</v>
      </c>
      <c r="M17" s="53">
        <f>((77.25-10.5)+56.5)-4.25</f>
        <v>119</v>
      </c>
      <c r="N17" s="53" t="e">
        <f>+L17-M17</f>
        <v>#REF!</v>
      </c>
      <c r="O17" s="53"/>
      <c r="P17" s="53" t="e">
        <f>H17</f>
        <v>#REF!</v>
      </c>
      <c r="Q17" s="53">
        <f>+M17+90</f>
        <v>209</v>
      </c>
      <c r="R17" s="53" t="e">
        <f>+P17-Q17</f>
        <v>#REF!</v>
      </c>
      <c r="S17" s="53"/>
      <c r="T17" s="53">
        <f>+Q17/Q6</f>
        <v>0.77767441860465114</v>
      </c>
    </row>
    <row r="18" spans="1:20" ht="15.75" customHeight="1">
      <c r="A18" s="215" t="str">
        <f ca="1">Summer!A205</f>
        <v>AGP &amp; AGG Non  Zones</v>
      </c>
      <c r="B18" s="50"/>
      <c r="C18" s="27"/>
      <c r="D18" s="55"/>
      <c r="E18" s="53"/>
      <c r="F18" s="53"/>
      <c r="G18" s="53"/>
      <c r="H18" s="55"/>
      <c r="I18" s="55"/>
      <c r="J18" s="55"/>
      <c r="K18" s="53"/>
      <c r="L18" s="53"/>
      <c r="M18" s="53"/>
      <c r="N18" s="53"/>
      <c r="O18" s="53"/>
      <c r="P18" s="53"/>
      <c r="Q18" s="53"/>
      <c r="R18" s="53"/>
      <c r="S18" s="53"/>
      <c r="T18" s="53"/>
    </row>
    <row r="19" spans="1:20" ht="15.75" customHeight="1">
      <c r="A19" s="216"/>
      <c r="B19" s="50"/>
      <c r="C19" s="27"/>
      <c r="D19" s="55">
        <f ca="1">Summer!N206</f>
        <v>51</v>
      </c>
      <c r="E19" s="53">
        <f ca="1">Summer!O206</f>
        <v>70</v>
      </c>
      <c r="F19" s="53">
        <f ca="1">+D19+E19</f>
        <v>121</v>
      </c>
      <c r="G19" s="53">
        <f ca="1">Summer!Q206</f>
        <v>100</v>
      </c>
      <c r="H19" s="55">
        <f>+F19+G19</f>
        <v>221</v>
      </c>
      <c r="I19" s="55"/>
      <c r="J19" s="55">
        <f>+H19</f>
        <v>221</v>
      </c>
      <c r="K19" s="53"/>
      <c r="L19" s="53">
        <f>F19</f>
        <v>121</v>
      </c>
      <c r="M19" s="53">
        <f>((70+2.5)+48)-8.5</f>
        <v>112</v>
      </c>
      <c r="N19" s="53">
        <f>+L19-M19</f>
        <v>9</v>
      </c>
      <c r="O19" s="53"/>
      <c r="P19" s="53">
        <f>H19</f>
        <v>221</v>
      </c>
      <c r="Q19" s="53">
        <f>+M19+55</f>
        <v>167</v>
      </c>
      <c r="R19" s="53">
        <f>+P19-Q19</f>
        <v>54</v>
      </c>
      <c r="S19" s="53"/>
      <c r="T19" s="53">
        <f>+Q19/Q6</f>
        <v>0.62139534883720926</v>
      </c>
    </row>
    <row r="20" spans="1:20" ht="15.75" customHeight="1">
      <c r="A20" s="215" t="str">
        <f ca="1">Summer!A207</f>
        <v>Age Group Silver</v>
      </c>
      <c r="B20" s="50"/>
      <c r="C20" s="27"/>
      <c r="D20" s="55"/>
      <c r="E20" s="53"/>
      <c r="F20" s="53"/>
      <c r="G20" s="53"/>
      <c r="H20" s="55"/>
      <c r="I20" s="55"/>
      <c r="J20" s="55"/>
      <c r="K20" s="53"/>
      <c r="L20" s="53"/>
      <c r="M20" s="53"/>
      <c r="N20" s="53"/>
      <c r="O20" s="53"/>
      <c r="P20" s="53"/>
      <c r="Q20" s="53"/>
      <c r="R20" s="53"/>
      <c r="S20" s="53"/>
      <c r="T20" s="53"/>
    </row>
    <row r="21" spans="1:20" ht="15.75" customHeight="1">
      <c r="A21" s="216"/>
      <c r="B21" s="50"/>
      <c r="C21" s="27"/>
      <c r="D21" s="55">
        <f ca="1">Summer!N208</f>
        <v>33.5</v>
      </c>
      <c r="E21" s="53">
        <v>56.5</v>
      </c>
      <c r="F21" s="53">
        <f ca="1">+D21+E21</f>
        <v>90</v>
      </c>
      <c r="G21" s="53">
        <f ca="1">Summer!Q208</f>
        <v>50</v>
      </c>
      <c r="H21" s="55">
        <f>+F21+G21</f>
        <v>140</v>
      </c>
      <c r="I21" s="55"/>
      <c r="J21" s="55">
        <f>+H21</f>
        <v>140</v>
      </c>
      <c r="K21" s="53"/>
      <c r="L21" s="53">
        <f>F21</f>
        <v>90</v>
      </c>
      <c r="M21" s="53">
        <f>((58.75-14.25)+33.5)-6.75</f>
        <v>71.25</v>
      </c>
      <c r="N21" s="53">
        <f>+L21-M21</f>
        <v>18.75</v>
      </c>
      <c r="O21" s="53"/>
      <c r="P21" s="53">
        <f>H21</f>
        <v>140</v>
      </c>
      <c r="Q21" s="53">
        <f>+M21+35</f>
        <v>106.25</v>
      </c>
      <c r="R21" s="53">
        <f>+P21-Q21</f>
        <v>33.75</v>
      </c>
      <c r="S21" s="53"/>
      <c r="T21" s="53">
        <f>+Q21/Q6</f>
        <v>0.39534883720930231</v>
      </c>
    </row>
    <row r="22" spans="1:20" ht="15.75" customHeight="1">
      <c r="A22" s="215" t="str">
        <f ca="1">Summer!A209</f>
        <v>Age Group Bronze</v>
      </c>
      <c r="B22" s="50"/>
      <c r="C22" s="27"/>
      <c r="D22" s="55"/>
      <c r="E22" s="53"/>
      <c r="F22" s="53"/>
      <c r="G22" s="53"/>
      <c r="H22" s="55"/>
      <c r="I22" s="55"/>
      <c r="J22" s="55"/>
      <c r="K22" s="53"/>
      <c r="L22" s="53"/>
      <c r="M22" s="53"/>
      <c r="N22" s="53"/>
      <c r="O22" s="53"/>
      <c r="P22" s="53"/>
      <c r="Q22" s="53"/>
      <c r="R22" s="53"/>
      <c r="S22" s="53"/>
      <c r="T22" s="53"/>
    </row>
    <row r="23" spans="1:20" ht="15.75" customHeight="1">
      <c r="A23" s="216"/>
      <c r="B23" s="50"/>
      <c r="C23" s="27"/>
      <c r="D23" s="55">
        <f ca="1">Summer!N210</f>
        <v>20</v>
      </c>
      <c r="E23" s="53">
        <f ca="1">Summer!O210</f>
        <v>27</v>
      </c>
      <c r="F23" s="53">
        <f ca="1">+D23+E23</f>
        <v>47</v>
      </c>
      <c r="G23" s="53">
        <f ca="1">Summer!Q210</f>
        <v>50</v>
      </c>
      <c r="H23" s="55">
        <f>+F23+G23</f>
        <v>97</v>
      </c>
      <c r="I23" s="55"/>
      <c r="J23" s="55">
        <f>+H23</f>
        <v>97</v>
      </c>
      <c r="K23" s="53"/>
      <c r="L23" s="53">
        <f>F23</f>
        <v>47</v>
      </c>
      <c r="M23" s="53">
        <f>((27+1.5)+20)+1.25</f>
        <v>49.75</v>
      </c>
      <c r="N23" s="53">
        <f>+L23-M23</f>
        <v>-2.75</v>
      </c>
      <c r="O23" s="53"/>
      <c r="P23" s="53">
        <f>H23</f>
        <v>97</v>
      </c>
      <c r="Q23" s="53">
        <f>+M23+35</f>
        <v>84.75</v>
      </c>
      <c r="R23" s="53">
        <f>+P23-Q23</f>
        <v>12.25</v>
      </c>
      <c r="S23" s="53"/>
      <c r="T23" s="53">
        <f>+Q23/Q6</f>
        <v>0.31534883720930235</v>
      </c>
    </row>
    <row r="24" spans="1:20" ht="15.75" customHeight="1">
      <c r="A24" s="215" t="str">
        <f ca="1">Summer!A211</f>
        <v>Golden 8's</v>
      </c>
      <c r="B24" s="50"/>
      <c r="C24" s="58"/>
      <c r="D24" s="55"/>
      <c r="E24" s="53"/>
      <c r="F24" s="53"/>
      <c r="G24" s="53"/>
      <c r="H24" s="55"/>
      <c r="I24" s="55"/>
      <c r="J24" s="55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20" ht="15.75" customHeight="1">
      <c r="A25" s="216"/>
      <c r="B25" s="50"/>
      <c r="C25" s="58"/>
      <c r="D25" s="55">
        <f ca="1">Summer!N212</f>
        <v>26</v>
      </c>
      <c r="E25" s="53">
        <v>46</v>
      </c>
      <c r="F25" s="53">
        <f ca="1">+D25+E25</f>
        <v>72</v>
      </c>
      <c r="G25" s="53">
        <f ca="1">Summer!Q212</f>
        <v>65</v>
      </c>
      <c r="H25" s="55">
        <f>+F25+G25</f>
        <v>137</v>
      </c>
      <c r="I25" s="55"/>
      <c r="J25" s="55">
        <f>+H25</f>
        <v>137</v>
      </c>
      <c r="K25" s="53"/>
      <c r="L25" s="53">
        <f>F25</f>
        <v>72</v>
      </c>
      <c r="M25" s="53">
        <f>((48.5-8.25)+26)-6</f>
        <v>60.25</v>
      </c>
      <c r="N25" s="53">
        <f>+L25-M25</f>
        <v>11.75</v>
      </c>
      <c r="O25" s="53"/>
      <c r="P25" s="53">
        <f>H25</f>
        <v>137</v>
      </c>
      <c r="Q25" s="53">
        <f>(+M25+35)+15</f>
        <v>110.25</v>
      </c>
      <c r="R25" s="53">
        <f>+P25-Q25</f>
        <v>26.75</v>
      </c>
      <c r="S25" s="53"/>
      <c r="T25" s="53">
        <f>+Q25/Q6</f>
        <v>0.41023255813953491</v>
      </c>
    </row>
    <row r="26" spans="1:20" ht="15.75" customHeight="1">
      <c r="A26" s="215" t="str">
        <f ca="1">Summer!A213</f>
        <v>Silver 8's</v>
      </c>
      <c r="B26" s="50"/>
      <c r="C26" s="27"/>
      <c r="D26" s="55"/>
      <c r="E26" s="53"/>
      <c r="F26" s="53"/>
      <c r="G26" s="53"/>
      <c r="H26" s="55"/>
      <c r="I26" s="55"/>
      <c r="J26" s="55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20" ht="15.75" customHeight="1">
      <c r="A27" s="216"/>
      <c r="B27" s="50"/>
      <c r="C27" s="27"/>
      <c r="D27" s="55">
        <f ca="1">Summer!N214</f>
        <v>19</v>
      </c>
      <c r="E27" s="53">
        <v>28.75</v>
      </c>
      <c r="F27" s="53">
        <f ca="1">+D27+E27</f>
        <v>47.75</v>
      </c>
      <c r="G27" s="53">
        <f ca="1">Summer!Q214</f>
        <v>50</v>
      </c>
      <c r="H27" s="55">
        <f>+F27+G27</f>
        <v>97.75</v>
      </c>
      <c r="I27" s="55"/>
      <c r="J27" s="55">
        <f>+H27</f>
        <v>97.75</v>
      </c>
      <c r="K27" s="53"/>
      <c r="L27" s="53">
        <f>F27</f>
        <v>47.75</v>
      </c>
      <c r="M27" s="53">
        <f>((29-5.25)+19)-1</f>
        <v>41.75</v>
      </c>
      <c r="N27" s="53">
        <f>+L27-M27</f>
        <v>6</v>
      </c>
      <c r="O27" s="53"/>
      <c r="P27" s="53">
        <f>H27</f>
        <v>97.75</v>
      </c>
      <c r="Q27" s="53">
        <f>+M27+35</f>
        <v>76.75</v>
      </c>
      <c r="R27" s="53">
        <f>+P27-Q27</f>
        <v>21</v>
      </c>
      <c r="S27" s="53"/>
      <c r="T27" s="53">
        <f>+Q27/Q6</f>
        <v>0.2855813953488372</v>
      </c>
    </row>
    <row r="28" spans="1:20" ht="15.75" customHeight="1">
      <c r="A28" s="26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</row>
  </sheetData>
  <mergeCells count="10">
    <mergeCell ref="A26:A27"/>
    <mergeCell ref="A4:A6"/>
    <mergeCell ref="A7:A9"/>
    <mergeCell ref="A10:A12"/>
    <mergeCell ref="A13:A14"/>
    <mergeCell ref="A15:A17"/>
    <mergeCell ref="A18:A19"/>
    <mergeCell ref="A20:A21"/>
    <mergeCell ref="A22:A23"/>
    <mergeCell ref="A24:A25"/>
  </mergeCells>
  <phoneticPr fontId="14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Spring</vt:lpstr>
      <vt:lpstr>Summer</vt:lpstr>
      <vt:lpstr>tally</vt:lpstr>
      <vt:lpstr>Spring!Print_Area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katz</cp:lastModifiedBy>
  <cp:lastPrinted>2014-03-05T14:31:56Z</cp:lastPrinted>
  <dcterms:created xsi:type="dcterms:W3CDTF">2014-02-10T23:25:50Z</dcterms:created>
  <dcterms:modified xsi:type="dcterms:W3CDTF">2014-03-05T18:40:20Z</dcterms:modified>
</cp:coreProperties>
</file>